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molina\Documents\MINSAL\COMGES\2016\COMGES N7\otros\"/>
    </mc:Choice>
  </mc:AlternateContent>
  <bookViews>
    <workbookView xWindow="0" yWindow="0" windowWidth="24000" windowHeight="9135"/>
  </bookViews>
  <sheets>
    <sheet name="Programación Por Profesional" sheetId="2" r:id="rId1"/>
    <sheet name="Programacion Total Establecimie" sheetId="5" r:id="rId2"/>
    <sheet name="Rendimientos" sheetId="3" r:id="rId3"/>
    <sheet name="Hrs a ambulatorio" sheetId="4" r:id="rId4"/>
  </sheets>
  <calcPr calcId="152511"/>
</workbook>
</file>

<file path=xl/calcChain.xml><?xml version="1.0" encoding="utf-8"?>
<calcChain xmlns="http://schemas.openxmlformats.org/spreadsheetml/2006/main">
  <c r="J22" i="2" l="1"/>
  <c r="J23" i="2"/>
  <c r="J21" i="2"/>
  <c r="AJ6" i="2" l="1"/>
  <c r="AJ7" i="2"/>
  <c r="AJ8" i="2"/>
  <c r="AJ9" i="2"/>
  <c r="AJ10" i="2"/>
  <c r="AJ11" i="2"/>
  <c r="AJ12" i="2"/>
  <c r="AJ13" i="2"/>
  <c r="AJ14" i="2"/>
  <c r="AJ15" i="2"/>
  <c r="AJ5" i="2"/>
  <c r="AD6" i="2"/>
  <c r="AD7" i="2"/>
  <c r="AD8" i="2"/>
  <c r="AD9" i="2"/>
  <c r="AD10" i="2"/>
  <c r="AD11" i="2"/>
  <c r="AD12" i="2"/>
  <c r="AD13" i="2"/>
  <c r="AD14" i="2"/>
  <c r="AD15" i="2"/>
  <c r="AD5" i="2"/>
  <c r="Z6" i="2"/>
  <c r="Z7" i="2"/>
  <c r="Z8" i="2"/>
  <c r="Z9" i="2"/>
  <c r="Z10" i="2"/>
  <c r="Z11" i="2"/>
  <c r="Z12" i="2"/>
  <c r="Z13" i="2"/>
  <c r="Z14" i="2"/>
  <c r="Z15" i="2"/>
  <c r="Z5" i="2"/>
  <c r="V6" i="2"/>
  <c r="V7" i="2"/>
  <c r="V8" i="2"/>
  <c r="V9" i="2"/>
  <c r="V10" i="2"/>
  <c r="V11" i="2"/>
  <c r="V12" i="2"/>
  <c r="V13" i="2"/>
  <c r="V14" i="2"/>
  <c r="V15" i="2"/>
  <c r="V5" i="2"/>
  <c r="R6" i="2"/>
  <c r="R7" i="2"/>
  <c r="R8" i="2"/>
  <c r="R9" i="2"/>
  <c r="R10" i="2"/>
  <c r="R11" i="2"/>
  <c r="R12" i="2"/>
  <c r="R13" i="2"/>
  <c r="R14" i="2"/>
  <c r="R15" i="2"/>
  <c r="R5" i="2"/>
  <c r="N6" i="2"/>
  <c r="N7" i="2"/>
  <c r="N8" i="2"/>
  <c r="N9" i="2"/>
  <c r="N10" i="2"/>
  <c r="N11" i="2"/>
  <c r="N12" i="2"/>
  <c r="N13" i="2"/>
  <c r="N14" i="2"/>
  <c r="N15" i="2"/>
  <c r="N5" i="2"/>
  <c r="H9" i="2" l="1"/>
  <c r="R28" i="2" l="1"/>
  <c r="Q29" i="2"/>
  <c r="Q28" i="2"/>
  <c r="Q25" i="2"/>
  <c r="P29" i="2"/>
  <c r="P25" i="2"/>
  <c r="R30" i="2"/>
  <c r="R29" i="2"/>
  <c r="R27" i="2"/>
  <c r="R26" i="2"/>
  <c r="R25" i="2"/>
  <c r="R24" i="2"/>
  <c r="R23" i="2"/>
  <c r="R22" i="2"/>
  <c r="Q30" i="2"/>
  <c r="Q27" i="2"/>
  <c r="Q26" i="2"/>
  <c r="Q24" i="2"/>
  <c r="Q23" i="2"/>
  <c r="Q22" i="2"/>
  <c r="P30" i="2"/>
  <c r="P28" i="2"/>
  <c r="P27" i="2"/>
  <c r="P26" i="2"/>
  <c r="P24" i="2"/>
  <c r="P23" i="2"/>
  <c r="P22" i="2"/>
  <c r="J15" i="2"/>
  <c r="K15" i="2" s="1"/>
  <c r="J14" i="2"/>
  <c r="K14" i="2" s="1"/>
  <c r="J13" i="2"/>
  <c r="K13" i="2" s="1"/>
  <c r="I29" i="2" s="1"/>
  <c r="J12" i="2"/>
  <c r="K12" i="2" s="1"/>
  <c r="I28" i="2" s="1"/>
  <c r="J11" i="2"/>
  <c r="K11" i="2" s="1"/>
  <c r="I27" i="2" s="1"/>
  <c r="J10" i="2"/>
  <c r="K10" i="2" s="1"/>
  <c r="J9" i="2"/>
  <c r="K9" i="2" s="1"/>
  <c r="J8" i="2"/>
  <c r="K8" i="2" s="1"/>
  <c r="J7" i="2"/>
  <c r="K7" i="2" s="1"/>
  <c r="J6" i="2"/>
  <c r="AK15" i="2"/>
  <c r="AK14" i="2"/>
  <c r="AK13" i="2"/>
  <c r="AK12" i="2"/>
  <c r="AK11" i="2"/>
  <c r="AK10" i="2"/>
  <c r="AK9" i="2"/>
  <c r="AK8" i="2"/>
  <c r="AK7" i="2"/>
  <c r="AK6" i="2"/>
  <c r="AK5" i="2"/>
  <c r="AH15" i="2"/>
  <c r="AH14" i="2"/>
  <c r="AH13" i="2"/>
  <c r="AH12" i="2"/>
  <c r="AH11" i="2"/>
  <c r="AH10" i="2"/>
  <c r="AH9" i="2"/>
  <c r="AH8" i="2"/>
  <c r="AH7" i="2"/>
  <c r="AH6" i="2"/>
  <c r="AH5" i="2"/>
  <c r="AF15" i="2"/>
  <c r="AF14" i="2"/>
  <c r="AF13" i="2"/>
  <c r="AF12" i="2"/>
  <c r="AF11" i="2"/>
  <c r="AF10" i="2"/>
  <c r="AF9" i="2"/>
  <c r="AF8" i="2"/>
  <c r="AF7" i="2"/>
  <c r="AF6" i="2"/>
  <c r="AF5" i="2"/>
  <c r="AE15" i="2"/>
  <c r="AE14" i="2"/>
  <c r="AE13" i="2"/>
  <c r="AE12" i="2"/>
  <c r="AE11" i="2"/>
  <c r="AE10" i="2"/>
  <c r="AE9" i="2"/>
  <c r="AE8" i="2"/>
  <c r="AE7" i="2"/>
  <c r="AE6" i="2"/>
  <c r="AE5" i="2"/>
  <c r="AB15" i="2"/>
  <c r="AB14" i="2"/>
  <c r="AB13" i="2"/>
  <c r="AB12" i="2"/>
  <c r="AB11" i="2"/>
  <c r="AB10" i="2"/>
  <c r="AB9" i="2"/>
  <c r="AB8" i="2"/>
  <c r="AB7" i="2"/>
  <c r="AB6" i="2"/>
  <c r="AB5" i="2"/>
  <c r="AA15" i="2"/>
  <c r="AA14" i="2"/>
  <c r="AA13" i="2"/>
  <c r="AA12" i="2"/>
  <c r="AA11" i="2"/>
  <c r="AA10" i="2"/>
  <c r="AA9" i="2"/>
  <c r="AA8" i="2"/>
  <c r="AA7" i="2"/>
  <c r="AA6" i="2"/>
  <c r="AA5" i="2"/>
  <c r="X15" i="2"/>
  <c r="X14" i="2"/>
  <c r="X13" i="2"/>
  <c r="X12" i="2"/>
  <c r="X11" i="2"/>
  <c r="X10" i="2"/>
  <c r="X9" i="2"/>
  <c r="X8" i="2"/>
  <c r="X7" i="2"/>
  <c r="X6" i="2"/>
  <c r="X5" i="2"/>
  <c r="W15" i="2"/>
  <c r="W14" i="2"/>
  <c r="W13" i="2"/>
  <c r="W12" i="2"/>
  <c r="W11" i="2"/>
  <c r="W10" i="2"/>
  <c r="W9" i="2"/>
  <c r="W8" i="2"/>
  <c r="W7" i="2"/>
  <c r="W6" i="2"/>
  <c r="W5" i="2"/>
  <c r="T15" i="2"/>
  <c r="T14" i="2"/>
  <c r="T13" i="2"/>
  <c r="T12" i="2"/>
  <c r="T11" i="2"/>
  <c r="T10" i="2"/>
  <c r="T9" i="2"/>
  <c r="T8" i="2"/>
  <c r="T7" i="2"/>
  <c r="T6" i="2"/>
  <c r="T5" i="2"/>
  <c r="S15" i="2"/>
  <c r="S14" i="2"/>
  <c r="S13" i="2"/>
  <c r="S12" i="2"/>
  <c r="S11" i="2"/>
  <c r="S10" i="2"/>
  <c r="S9" i="2"/>
  <c r="S8" i="2"/>
  <c r="S7" i="2"/>
  <c r="S6" i="2"/>
  <c r="S5" i="2"/>
  <c r="P15" i="2"/>
  <c r="P14" i="2"/>
  <c r="P13" i="2"/>
  <c r="P12" i="2"/>
  <c r="P11" i="2"/>
  <c r="P10" i="2"/>
  <c r="P9" i="2"/>
  <c r="P8" i="2"/>
  <c r="P7" i="2"/>
  <c r="P6" i="2"/>
  <c r="P5" i="2"/>
  <c r="O15" i="2"/>
  <c r="O14" i="2"/>
  <c r="O13" i="2"/>
  <c r="O12" i="2"/>
  <c r="O11" i="2"/>
  <c r="O10" i="2"/>
  <c r="O9" i="2"/>
  <c r="O8" i="2"/>
  <c r="O7" i="2"/>
  <c r="O6" i="2"/>
  <c r="O5" i="2"/>
  <c r="L15" i="2"/>
  <c r="L14" i="2"/>
  <c r="L13" i="2"/>
  <c r="L12" i="2"/>
  <c r="L11" i="2"/>
  <c r="L10" i="2"/>
  <c r="L9" i="2"/>
  <c r="L8" i="2"/>
  <c r="L7" i="2"/>
  <c r="L6" i="2"/>
  <c r="L5" i="2"/>
  <c r="K6" i="2"/>
  <c r="H15" i="2"/>
  <c r="H14" i="2"/>
  <c r="H13" i="2"/>
  <c r="H12" i="2"/>
  <c r="H11" i="2"/>
  <c r="H10" i="2"/>
  <c r="H8" i="2"/>
  <c r="H7" i="2"/>
  <c r="H6" i="2"/>
  <c r="H5" i="2"/>
  <c r="AR29" i="2"/>
  <c r="AQ29" i="2"/>
  <c r="AR28" i="2"/>
  <c r="AQ28" i="2"/>
  <c r="AR27" i="2"/>
  <c r="AQ27" i="2"/>
  <c r="J28" i="2" l="1"/>
  <c r="AT28" i="2" s="1"/>
  <c r="J27" i="2"/>
  <c r="AT27" i="2" s="1"/>
  <c r="J29" i="2"/>
  <c r="AT29" i="2" s="1"/>
  <c r="AQ22" i="2" l="1"/>
  <c r="AR22" i="2"/>
  <c r="AQ23" i="2"/>
  <c r="AR23" i="2"/>
  <c r="AQ24" i="2"/>
  <c r="AR24" i="2"/>
  <c r="AQ25" i="2"/>
  <c r="AR25" i="2"/>
  <c r="AQ26" i="2"/>
  <c r="AR26" i="2"/>
  <c r="AQ30" i="2"/>
  <c r="AR30" i="2"/>
  <c r="AR21" i="2"/>
  <c r="AQ21" i="2"/>
  <c r="K5" i="2"/>
  <c r="Q21" i="2"/>
  <c r="P21" i="2"/>
  <c r="R21" i="2" l="1"/>
  <c r="C3" i="5" s="1"/>
  <c r="D3" i="5"/>
  <c r="I21" i="2"/>
  <c r="AQ31" i="2"/>
  <c r="AR31" i="2"/>
  <c r="J25" i="2"/>
  <c r="I30" i="2"/>
  <c r="I26" i="2"/>
  <c r="I25" i="2"/>
  <c r="I24" i="2"/>
  <c r="I23" i="2"/>
  <c r="I22" i="2"/>
  <c r="D61" i="5" l="1"/>
  <c r="D60" i="5"/>
  <c r="D59" i="5"/>
  <c r="D55" i="5"/>
  <c r="D51" i="5"/>
  <c r="D47" i="5"/>
  <c r="D43" i="5"/>
  <c r="D39" i="5"/>
  <c r="D35" i="5"/>
  <c r="D31" i="5"/>
  <c r="D27" i="5"/>
  <c r="D23" i="5"/>
  <c r="D19" i="5"/>
  <c r="D15" i="5"/>
  <c r="D11" i="5"/>
  <c r="D7" i="5"/>
  <c r="C61" i="5"/>
  <c r="C57" i="5"/>
  <c r="C53" i="5"/>
  <c r="C49" i="5"/>
  <c r="C45" i="5"/>
  <c r="C41" i="5"/>
  <c r="C37" i="5"/>
  <c r="C33" i="5"/>
  <c r="C29" i="5"/>
  <c r="C25" i="5"/>
  <c r="C21" i="5"/>
  <c r="C17" i="5"/>
  <c r="C13" i="5"/>
  <c r="C9" i="5"/>
  <c r="C5" i="5"/>
  <c r="C51" i="5"/>
  <c r="C35" i="5"/>
  <c r="C23" i="5"/>
  <c r="C11" i="5"/>
  <c r="D58" i="5"/>
  <c r="D54" i="5"/>
  <c r="D50" i="5"/>
  <c r="D46" i="5"/>
  <c r="D42" i="5"/>
  <c r="D38" i="5"/>
  <c r="D34" i="5"/>
  <c r="D30" i="5"/>
  <c r="D26" i="5"/>
  <c r="D22" i="5"/>
  <c r="D18" i="5"/>
  <c r="D14" i="5"/>
  <c r="D10" i="5"/>
  <c r="D6" i="5"/>
  <c r="C60" i="5"/>
  <c r="C56" i="5"/>
  <c r="C52" i="5"/>
  <c r="C48" i="5"/>
  <c r="C44" i="5"/>
  <c r="C40" i="5"/>
  <c r="C36" i="5"/>
  <c r="C32" i="5"/>
  <c r="C28" i="5"/>
  <c r="C24" i="5"/>
  <c r="C20" i="5"/>
  <c r="C16" i="5"/>
  <c r="C12" i="5"/>
  <c r="C8" i="5"/>
  <c r="C4" i="5"/>
  <c r="D57" i="5"/>
  <c r="D53" i="5"/>
  <c r="D49" i="5"/>
  <c r="D45" i="5"/>
  <c r="D41" i="5"/>
  <c r="D37" i="5"/>
  <c r="D33" i="5"/>
  <c r="D29" i="5"/>
  <c r="D25" i="5"/>
  <c r="D21" i="5"/>
  <c r="D17" i="5"/>
  <c r="D13" i="5"/>
  <c r="D9" i="5"/>
  <c r="D5" i="5"/>
  <c r="C59" i="5"/>
  <c r="C55" i="5"/>
  <c r="C47" i="5"/>
  <c r="C43" i="5"/>
  <c r="C39" i="5"/>
  <c r="C31" i="5"/>
  <c r="C27" i="5"/>
  <c r="C19" i="5"/>
  <c r="C15" i="5"/>
  <c r="C7" i="5"/>
  <c r="D56" i="5"/>
  <c r="D40" i="5"/>
  <c r="D24" i="5"/>
  <c r="D8" i="5"/>
  <c r="C50" i="5"/>
  <c r="C34" i="5"/>
  <c r="C18" i="5"/>
  <c r="D28" i="5"/>
  <c r="C38" i="5"/>
  <c r="D52" i="5"/>
  <c r="D36" i="5"/>
  <c r="D20" i="5"/>
  <c r="D4" i="5"/>
  <c r="C46" i="5"/>
  <c r="C30" i="5"/>
  <c r="C14" i="5"/>
  <c r="D48" i="5"/>
  <c r="D32" i="5"/>
  <c r="D16" i="5"/>
  <c r="C58" i="5"/>
  <c r="C42" i="5"/>
  <c r="C26" i="5"/>
  <c r="C10" i="5"/>
  <c r="D44" i="5"/>
  <c r="D12" i="5"/>
  <c r="C54" i="5"/>
  <c r="C22" i="5"/>
  <c r="C6" i="5"/>
  <c r="AT25" i="2"/>
  <c r="I31" i="2"/>
  <c r="J24" i="2"/>
  <c r="J26" i="2"/>
  <c r="J30" i="2"/>
  <c r="D62" i="5" l="1"/>
  <c r="B41" i="5"/>
  <c r="E41" i="5" s="1"/>
  <c r="B15" i="5"/>
  <c r="E15" i="5" s="1"/>
  <c r="B59" i="5"/>
  <c r="E59" i="5" s="1"/>
  <c r="B52" i="5"/>
  <c r="E52" i="5" s="1"/>
  <c r="B8" i="5"/>
  <c r="E8" i="5" s="1"/>
  <c r="AT21" i="2"/>
  <c r="B35" i="5"/>
  <c r="E35" i="5" s="1"/>
  <c r="B50" i="5"/>
  <c r="E50" i="5" s="1"/>
  <c r="B18" i="5"/>
  <c r="E18" i="5" s="1"/>
  <c r="B13" i="5"/>
  <c r="E13" i="5" s="1"/>
  <c r="B36" i="5"/>
  <c r="E36" i="5" s="1"/>
  <c r="B51" i="5"/>
  <c r="E51" i="5" s="1"/>
  <c r="B19" i="5"/>
  <c r="E19" i="5" s="1"/>
  <c r="B3" i="5"/>
  <c r="B21" i="5"/>
  <c r="E21" i="5" s="1"/>
  <c r="B34" i="5"/>
  <c r="E34" i="5" s="1"/>
  <c r="B61" i="5"/>
  <c r="E61" i="5" s="1"/>
  <c r="B37" i="5"/>
  <c r="E37" i="5" s="1"/>
  <c r="B28" i="5"/>
  <c r="E28" i="5" s="1"/>
  <c r="B56" i="5"/>
  <c r="E56" i="5" s="1"/>
  <c r="B16" i="5"/>
  <c r="E16" i="5" s="1"/>
  <c r="B31" i="5"/>
  <c r="E31" i="5" s="1"/>
  <c r="B46" i="5"/>
  <c r="E46" i="5" s="1"/>
  <c r="B5" i="5"/>
  <c r="E5" i="5" s="1"/>
  <c r="B11" i="5"/>
  <c r="E11" i="5" s="1"/>
  <c r="B26" i="5"/>
  <c r="E26" i="5" s="1"/>
  <c r="B60" i="5"/>
  <c r="E60" i="5" s="1"/>
  <c r="B55" i="5"/>
  <c r="E55" i="5" s="1"/>
  <c r="B33" i="5"/>
  <c r="E33" i="5" s="1"/>
  <c r="B6" i="5"/>
  <c r="E6" i="5" s="1"/>
  <c r="B48" i="5"/>
  <c r="E48" i="5" s="1"/>
  <c r="B30" i="5"/>
  <c r="E30" i="5" s="1"/>
  <c r="B12" i="5"/>
  <c r="E12" i="5" s="1"/>
  <c r="B45" i="5"/>
  <c r="E45" i="5" s="1"/>
  <c r="B10" i="5"/>
  <c r="E10" i="5" s="1"/>
  <c r="B39" i="5"/>
  <c r="E39" i="5" s="1"/>
  <c r="B54" i="5"/>
  <c r="E54" i="5" s="1"/>
  <c r="B57" i="5"/>
  <c r="E57" i="5" s="1"/>
  <c r="B14" i="5"/>
  <c r="E14" i="5" s="1"/>
  <c r="B40" i="5"/>
  <c r="E40" i="5" s="1"/>
  <c r="B43" i="5"/>
  <c r="E43" i="5" s="1"/>
  <c r="B58" i="5"/>
  <c r="E58" i="5" s="1"/>
  <c r="B49" i="5"/>
  <c r="E49" i="5" s="1"/>
  <c r="B24" i="5"/>
  <c r="E24" i="5" s="1"/>
  <c r="B23" i="5"/>
  <c r="E23" i="5" s="1"/>
  <c r="B38" i="5"/>
  <c r="E38" i="5" s="1"/>
  <c r="B17" i="5"/>
  <c r="E17" i="5" s="1"/>
  <c r="B32" i="5"/>
  <c r="E32" i="5" s="1"/>
  <c r="C62" i="5"/>
  <c r="B47" i="5"/>
  <c r="E47" i="5" s="1"/>
  <c r="B9" i="5"/>
  <c r="E9" i="5" s="1"/>
  <c r="B53" i="5"/>
  <c r="E53" i="5" s="1"/>
  <c r="B20" i="5"/>
  <c r="E20" i="5" s="1"/>
  <c r="B27" i="5"/>
  <c r="E27" i="5" s="1"/>
  <c r="B42" i="5"/>
  <c r="E42" i="5" s="1"/>
  <c r="B25" i="5"/>
  <c r="E25" i="5" s="1"/>
  <c r="B4" i="5"/>
  <c r="E4" i="5" s="1"/>
  <c r="B7" i="5"/>
  <c r="E7" i="5" s="1"/>
  <c r="B22" i="5"/>
  <c r="E22" i="5" s="1"/>
  <c r="B44" i="5"/>
  <c r="E44" i="5" s="1"/>
  <c r="B29" i="5"/>
  <c r="E29" i="5" s="1"/>
  <c r="AT23" i="2"/>
  <c r="AT26" i="2"/>
  <c r="AT24" i="2"/>
  <c r="AT30" i="2"/>
  <c r="AT22" i="2"/>
  <c r="J31" i="2"/>
  <c r="AT31" i="2" s="1"/>
  <c r="B62" i="5" l="1"/>
  <c r="E62" i="5" s="1"/>
  <c r="E3" i="5"/>
</calcChain>
</file>

<file path=xl/sharedStrings.xml><?xml version="1.0" encoding="utf-8"?>
<sst xmlns="http://schemas.openxmlformats.org/spreadsheetml/2006/main" count="320" uniqueCount="139">
  <si>
    <t>Hrs Semanales contratadas</t>
  </si>
  <si>
    <t>TOTAL</t>
  </si>
  <si>
    <t>META 95%</t>
  </si>
  <si>
    <t>PROGRAMACIÓN SEMANAL</t>
  </si>
  <si>
    <t>CONSULTA AMBULATORIA</t>
  </si>
  <si>
    <t>PROCEDIMIENTOS</t>
  </si>
  <si>
    <t>CIRUGIAS</t>
  </si>
  <si>
    <t xml:space="preserve">VISITA A SALA </t>
  </si>
  <si>
    <t>IC</t>
  </si>
  <si>
    <t>OTRO</t>
  </si>
  <si>
    <t>Nº Pacientes Semanales</t>
  </si>
  <si>
    <t>PRODUCCIÓN ANUAL</t>
  </si>
  <si>
    <t>Vacaciones</t>
  </si>
  <si>
    <t>Total días no trabajados</t>
  </si>
  <si>
    <t xml:space="preserve">Nº consultas            </t>
  </si>
  <si>
    <t xml:space="preserve">Procedimientos  </t>
  </si>
  <si>
    <t xml:space="preserve">Visitas a sala          </t>
  </si>
  <si>
    <t>Dias Anuales</t>
  </si>
  <si>
    <t>En Dias Anuales</t>
  </si>
  <si>
    <t>En Semanas Anuales</t>
  </si>
  <si>
    <t>Nº Pacientes Anuales        (En 50 sem)</t>
  </si>
  <si>
    <t>Nº Procedimientos Anuales          (En 50 sem)</t>
  </si>
  <si>
    <t>Nº Visitas Anuales            (? x Hr)</t>
  </si>
  <si>
    <t>Broncopulmonar</t>
  </si>
  <si>
    <t>Medicina Interna</t>
  </si>
  <si>
    <t xml:space="preserve">Nº Pacientes Semanales     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</si>
  <si>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</si>
  <si>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</si>
  <si>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</si>
  <si>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</si>
  <si>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</si>
  <si>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</si>
  <si>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</si>
  <si>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</si>
  <si>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</si>
  <si>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</si>
  <si>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</si>
  <si>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</si>
  <si>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Nº atendido</t>
  </si>
  <si>
    <t>Nº NSP</t>
  </si>
  <si>
    <t>Total año 2015</t>
  </si>
  <si>
    <t>% de Cumplimiento a Mayo</t>
  </si>
  <si>
    <t>Neurología</t>
  </si>
  <si>
    <t>Especialidad médica  Adulto</t>
  </si>
  <si>
    <t xml:space="preserve">min </t>
  </si>
  <si>
    <t>Promedio</t>
  </si>
  <si>
    <t>max</t>
  </si>
  <si>
    <t>Sugerencia estándar</t>
  </si>
  <si>
    <t>Cardiología</t>
  </si>
  <si>
    <t>Cuidados Paliativos</t>
  </si>
  <si>
    <t>Dermatología</t>
  </si>
  <si>
    <t>Diabetes</t>
  </si>
  <si>
    <t>Endocrinología</t>
  </si>
  <si>
    <t>Gastroenterología</t>
  </si>
  <si>
    <t>Geriatría</t>
  </si>
  <si>
    <t>Infectología</t>
  </si>
  <si>
    <t>Fisiatría</t>
  </si>
  <si>
    <t>Nefrología</t>
  </si>
  <si>
    <t>Nutrición</t>
  </si>
  <si>
    <t>Oncohematología</t>
  </si>
  <si>
    <t>Psiquiatría</t>
  </si>
  <si>
    <t>Reumatología</t>
  </si>
  <si>
    <t>Especialidad  quirúrgicas Adulto</t>
  </si>
  <si>
    <t>Cardiocirugía</t>
  </si>
  <si>
    <t>Cirugía Oncológica (Cab, cuello, mama)</t>
  </si>
  <si>
    <t>Cirugía Digestiva Alta</t>
  </si>
  <si>
    <t>Cirugía Digestiva Baja (Coloproctología)</t>
  </si>
  <si>
    <t xml:space="preserve">Cirugia General </t>
  </si>
  <si>
    <t>Cirugía Plástica</t>
  </si>
  <si>
    <t>Cirugía Tórax</t>
  </si>
  <si>
    <t>Cirugía Vascular</t>
  </si>
  <si>
    <t>Ginecología</t>
  </si>
  <si>
    <t>Neurocirugía</t>
  </si>
  <si>
    <t>Obstetricia</t>
  </si>
  <si>
    <t>Oftalmología</t>
  </si>
  <si>
    <t>Otorrinolaringología</t>
  </si>
  <si>
    <t>Traumatología</t>
  </si>
  <si>
    <t>Urología</t>
  </si>
  <si>
    <t>Especialidad médica  Pediatría</t>
  </si>
  <si>
    <t>Sugerencia de estandar</t>
  </si>
  <si>
    <t>Broncopulmonar Infantil</t>
  </si>
  <si>
    <t>Cardiologia Infantil</t>
  </si>
  <si>
    <t>Cuidados Paliativos Pediátricos</t>
  </si>
  <si>
    <t>Diabetes Infantil</t>
  </si>
  <si>
    <t>Endocrinología Infantil</t>
  </si>
  <si>
    <t>Gastroenterología Infantil</t>
  </si>
  <si>
    <t>Ginecologia Infantil</t>
  </si>
  <si>
    <t>Infectología Infantil</t>
  </si>
  <si>
    <t>Pediatria</t>
  </si>
  <si>
    <t xml:space="preserve">Nefrología Infantil           </t>
  </si>
  <si>
    <t xml:space="preserve">Neurologia Infantil         </t>
  </si>
  <si>
    <t xml:space="preserve">Nutrición Infantil            </t>
  </si>
  <si>
    <t>Oncohematología Infantil</t>
  </si>
  <si>
    <t>Psiquiatría infantil</t>
  </si>
  <si>
    <t>Reumatologia Infantil</t>
  </si>
  <si>
    <t>Genética</t>
  </si>
  <si>
    <t>Adolescencia</t>
  </si>
  <si>
    <t>Especialidad quirúrgica Pediatría</t>
  </si>
  <si>
    <t>Cardiocirugía Infantil</t>
  </si>
  <si>
    <t>Cirugia Infantil</t>
  </si>
  <si>
    <t>Cirugia Plastica Infantil</t>
  </si>
  <si>
    <t xml:space="preserve">Neurocirugía Infantil       </t>
  </si>
  <si>
    <t>Traumatologia Infantil</t>
  </si>
  <si>
    <t>Urologia Infantil</t>
  </si>
  <si>
    <t>NINEAS</t>
  </si>
  <si>
    <t>Seguimiento de prematuros</t>
  </si>
  <si>
    <t>Rendimiento por Hora Sugerido</t>
  </si>
  <si>
    <t>Total</t>
  </si>
  <si>
    <t>% Cumplimiento</t>
  </si>
  <si>
    <t xml:space="preserve">Especialidades </t>
  </si>
  <si>
    <t>Relizado</t>
  </si>
  <si>
    <t>NSP</t>
  </si>
  <si>
    <t>Programado Anual de Consultas 2015</t>
  </si>
  <si>
    <t>Total Producción de Consultas</t>
  </si>
  <si>
    <t>Dias de permisos Administrativo</t>
  </si>
  <si>
    <t>Dias de Congreso o capacitación</t>
  </si>
  <si>
    <t>Nº Pacientes Anuales  descontando dias FL, Cap y PA</t>
  </si>
  <si>
    <t>Nº Procedimientos Anuales descontando dias FL, Cap y PA</t>
  </si>
  <si>
    <t>Nº Visitas Anuales descontando dias FL, Cap y PA</t>
  </si>
  <si>
    <t>Descuento de Feriados Legales, Permisos Administrativos y Capcacitación</t>
  </si>
  <si>
    <t xml:space="preserve">Programación Anual de actividades por Profesional </t>
  </si>
  <si>
    <t>Distribución Semanal de Actividades Clinicas y Administrativas por Profesional</t>
  </si>
  <si>
    <t>Actividades  Administrativas y Reuniones</t>
  </si>
  <si>
    <t>Rendimiento</t>
  </si>
  <si>
    <t>CONSULTAS ABREVIADAS</t>
  </si>
  <si>
    <t>% hrs.</t>
  </si>
  <si>
    <t>Hrs /semana</t>
  </si>
  <si>
    <t>Hrs          Semanales Programadas</t>
  </si>
  <si>
    <t>Nombre del Profesional</t>
  </si>
  <si>
    <t>Especialidad o Programa</t>
  </si>
  <si>
    <t xml:space="preserve">Especialidad o Programa </t>
  </si>
  <si>
    <t xml:space="preserve">Nombre del Profesional </t>
  </si>
  <si>
    <t xml:space="preserve">CONSULTAS REALIZDAS/ MES </t>
  </si>
  <si>
    <t xml:space="preserve">Especialidad  </t>
  </si>
  <si>
    <t xml:space="preserve">ADULTO </t>
  </si>
  <si>
    <t>PEDIATRICO</t>
  </si>
  <si>
    <t>NINEAS (Niños con necesidades Especiales)</t>
  </si>
  <si>
    <t>Tipo de contrato (Contrata / Honorario)</t>
  </si>
  <si>
    <t xml:space="preserve">LEY (18834 o 19664)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</si>
</sst>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;[Red]#,##0"/>
    <numFmt numFmtId="166" formatCode="#,##0.0"/>
  </numFmts>
  <fonts count="25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33CC"/>
      <name val="Arial"/>
      <family val="2"/>
    </font>
    <font>
      <b/>
      <sz val="11"/>
      <color theme="1" tint="4.9989318521683403E-2"/>
      <name val="Calibri"/>
      <family val="2"/>
      <scheme val="minor"/>
    </font>
    <font>
      <b/>
      <sz val="11"/>
      <color rgb="FF0033CC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rgb="FF0000FF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indexed="12"/>
      <name val="Arial"/>
      <family val="2"/>
    </font>
    <font>
      <sz val="11"/>
      <color theme="1"/>
      <name val="Calibri"/>
      <family val="2"/>
      <scheme val="minor"/>
    </font>
    <font>
      <sz val="9"/>
      <color rgb="FF0033CC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"/>
      <color theme="0"/>
      <name val="Arial"/>
      <family val="2"/>
    </font>
    <font>
      <b/>
      <sz val="11"/>
      <color rgb="FF00206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B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1" fillId="2" borderId="0" applyNumberFormat="0" applyBorder="0" applyAlignment="0" applyProtection="0"/>
    <xf numFmtId="0" fontId="3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/>
    <xf numFmtId="0" fontId="10" fillId="0" borderId="0"/>
    <xf numFmtId="9" fontId="16" fillId="0" borderId="0" applyFont="0" applyFill="0" applyBorder="0" applyAlignment="0" applyProtection="0"/>
    <xf numFmtId="0" fontId="3" fillId="0" borderId="0"/>
  </cellStyleXfs>
  <cellXfs count="273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5" borderId="2" xfId="0" applyFont="1" applyFill="1" applyBorder="1" applyAlignment="1" applyProtection="1">
      <alignment horizontal="left"/>
    </xf>
    <xf numFmtId="0" fontId="4" fillId="5" borderId="13" xfId="0" applyFont="1" applyFill="1" applyBorder="1" applyAlignment="1" applyProtection="1">
      <alignment horizontal="left"/>
    </xf>
    <xf numFmtId="9" fontId="15" fillId="6" borderId="2" xfId="2" applyNumberFormat="1" applyFont="1" applyFill="1" applyBorder="1" applyAlignment="1" applyProtection="1">
      <alignment horizontal="center"/>
      <protection locked="0"/>
    </xf>
    <xf numFmtId="9" fontId="7" fillId="6" borderId="2" xfId="2" applyNumberFormat="1" applyFont="1" applyFill="1" applyBorder="1" applyAlignment="1" applyProtection="1">
      <alignment horizontal="center"/>
      <protection locked="0"/>
    </xf>
    <xf numFmtId="9" fontId="7" fillId="6" borderId="32" xfId="2" applyNumberFormat="1" applyFont="1" applyFill="1" applyBorder="1" applyAlignment="1" applyProtection="1">
      <alignment horizontal="center"/>
      <protection locked="0"/>
    </xf>
    <xf numFmtId="0" fontId="4" fillId="5" borderId="33" xfId="0" applyFont="1" applyFill="1" applyBorder="1" applyAlignment="1" applyProtection="1">
      <alignment horizontal="left"/>
    </xf>
    <xf numFmtId="0" fontId="4" fillId="5" borderId="24" xfId="0" applyFont="1" applyFill="1" applyBorder="1" applyAlignment="1" applyProtection="1">
      <alignment horizontal="left"/>
    </xf>
    <xf numFmtId="9" fontId="15" fillId="6" borderId="33" xfId="2" applyNumberFormat="1" applyFont="1" applyFill="1" applyBorder="1" applyAlignment="1" applyProtection="1">
      <alignment horizontal="center"/>
      <protection locked="0"/>
    </xf>
    <xf numFmtId="9" fontId="7" fillId="6" borderId="33" xfId="2" applyNumberFormat="1" applyFont="1" applyFill="1" applyBorder="1" applyAlignment="1" applyProtection="1">
      <alignment horizontal="center"/>
      <protection locked="0"/>
    </xf>
    <xf numFmtId="9" fontId="7" fillId="6" borderId="3" xfId="2" applyNumberFormat="1" applyFont="1" applyFill="1" applyBorder="1" applyAlignment="1" applyProtection="1">
      <alignment horizontal="center"/>
      <protection locked="0"/>
    </xf>
    <xf numFmtId="9" fontId="15" fillId="6" borderId="3" xfId="2" applyNumberFormat="1" applyFont="1" applyFill="1" applyBorder="1" applyAlignment="1" applyProtection="1">
      <alignment horizontal="center"/>
      <protection locked="0"/>
    </xf>
    <xf numFmtId="0" fontId="4" fillId="5" borderId="21" xfId="0" applyFont="1" applyFill="1" applyBorder="1" applyAlignment="1" applyProtection="1">
      <alignment horizontal="left"/>
    </xf>
    <xf numFmtId="0" fontId="4" fillId="5" borderId="18" xfId="0" applyFont="1" applyFill="1" applyBorder="1" applyAlignment="1" applyProtection="1">
      <alignment horizontal="left"/>
    </xf>
    <xf numFmtId="9" fontId="7" fillId="6" borderId="21" xfId="2" applyNumberFormat="1" applyFont="1" applyFill="1" applyBorder="1" applyAlignment="1" applyProtection="1">
      <alignment horizontal="center"/>
      <protection locked="0"/>
    </xf>
    <xf numFmtId="9" fontId="15" fillId="6" borderId="38" xfId="2" applyNumberFormat="1" applyFont="1" applyFill="1" applyBorder="1" applyAlignment="1" applyProtection="1">
      <alignment horizontal="center"/>
      <protection locked="0"/>
    </xf>
    <xf numFmtId="0" fontId="4" fillId="5" borderId="3" xfId="0" applyFont="1" applyFill="1" applyBorder="1" applyAlignment="1" applyProtection="1">
      <alignment horizontal="left"/>
    </xf>
    <xf numFmtId="0" fontId="4" fillId="5" borderId="8" xfId="0" applyFont="1" applyFill="1" applyBorder="1" applyAlignment="1" applyProtection="1">
      <alignment horizontal="left"/>
    </xf>
    <xf numFmtId="0" fontId="4" fillId="5" borderId="38" xfId="0" applyFont="1" applyFill="1" applyBorder="1" applyAlignment="1" applyProtection="1">
      <alignment horizontal="left"/>
    </xf>
    <xf numFmtId="0" fontId="4" fillId="5" borderId="40" xfId="0" applyFont="1" applyFill="1" applyBorder="1" applyAlignment="1" applyProtection="1">
      <alignment horizontal="left"/>
    </xf>
    <xf numFmtId="9" fontId="7" fillId="6" borderId="38" xfId="2" applyNumberFormat="1" applyFont="1" applyFill="1" applyBorder="1" applyAlignment="1" applyProtection="1">
      <alignment horizontal="center"/>
      <protection locked="0"/>
    </xf>
    <xf numFmtId="0" fontId="4" fillId="5" borderId="4" xfId="0" applyFont="1" applyFill="1" applyBorder="1" applyAlignment="1" applyProtection="1">
      <alignment horizontal="left"/>
    </xf>
    <xf numFmtId="0" fontId="4" fillId="5" borderId="9" xfId="0" applyFont="1" applyFill="1" applyBorder="1" applyAlignment="1" applyProtection="1">
      <alignment horizontal="left"/>
    </xf>
    <xf numFmtId="9" fontId="15" fillId="6" borderId="4" xfId="2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9" fontId="7" fillId="6" borderId="4" xfId="2" applyNumberFormat="1" applyFont="1" applyFill="1" applyBorder="1" applyAlignment="1" applyProtection="1">
      <alignment horizontal="center"/>
      <protection locked="0"/>
    </xf>
    <xf numFmtId="1" fontId="0" fillId="0" borderId="0" xfId="0" applyNumberFormat="1"/>
    <xf numFmtId="1" fontId="7" fillId="3" borderId="2" xfId="2" applyNumberFormat="1" applyFont="1" applyFill="1" applyBorder="1" applyAlignment="1" applyProtection="1">
      <alignment horizontal="center"/>
    </xf>
    <xf numFmtId="0" fontId="7" fillId="3" borderId="31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1" fontId="7" fillId="3" borderId="33" xfId="2" applyNumberFormat="1" applyFont="1" applyFill="1" applyBorder="1" applyAlignment="1" applyProtection="1">
      <alignment horizontal="center"/>
    </xf>
    <xf numFmtId="0" fontId="7" fillId="3" borderId="3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1" fontId="7" fillId="3" borderId="3" xfId="2" applyNumberFormat="1" applyFont="1" applyFill="1" applyBorder="1" applyAlignment="1" applyProtection="1">
      <alignment horizontal="center"/>
    </xf>
    <xf numFmtId="0" fontId="7" fillId="3" borderId="36" xfId="0" applyFont="1" applyFill="1" applyBorder="1" applyAlignment="1">
      <alignment horizontal="center"/>
    </xf>
    <xf numFmtId="1" fontId="7" fillId="3" borderId="38" xfId="2" applyNumberFormat="1" applyFont="1" applyFill="1" applyBorder="1" applyAlignment="1" applyProtection="1">
      <alignment horizontal="center"/>
    </xf>
    <xf numFmtId="0" fontId="7" fillId="3" borderId="39" xfId="0" applyFont="1" applyFill="1" applyBorder="1" applyAlignment="1">
      <alignment horizontal="center"/>
    </xf>
    <xf numFmtId="0" fontId="7" fillId="3" borderId="40" xfId="0" applyFont="1" applyFill="1" applyBorder="1" applyAlignment="1">
      <alignment horizontal="center"/>
    </xf>
    <xf numFmtId="1" fontId="7" fillId="3" borderId="11" xfId="2" applyNumberFormat="1" applyFont="1" applyFill="1" applyBorder="1" applyAlignment="1" applyProtection="1">
      <alignment horizontal="center"/>
    </xf>
    <xf numFmtId="0" fontId="7" fillId="3" borderId="28" xfId="0" applyFont="1" applyFill="1" applyBorder="1" applyAlignment="1">
      <alignment horizontal="center"/>
    </xf>
    <xf numFmtId="0" fontId="7" fillId="3" borderId="51" xfId="0" applyFont="1" applyFill="1" applyBorder="1" applyAlignment="1">
      <alignment horizontal="center"/>
    </xf>
    <xf numFmtId="0" fontId="4" fillId="5" borderId="50" xfId="0" applyFont="1" applyFill="1" applyBorder="1" applyAlignment="1" applyProtection="1">
      <alignment horizontal="left"/>
    </xf>
    <xf numFmtId="0" fontId="4" fillId="5" borderId="61" xfId="0" applyFont="1" applyFill="1" applyBorder="1" applyAlignment="1" applyProtection="1">
      <alignment horizontal="left"/>
    </xf>
    <xf numFmtId="0" fontId="4" fillId="5" borderId="62" xfId="0" applyFont="1" applyFill="1" applyBorder="1" applyAlignment="1" applyProtection="1">
      <alignment horizontal="left"/>
    </xf>
    <xf numFmtId="0" fontId="4" fillId="5" borderId="48" xfId="0" applyFont="1" applyFill="1" applyBorder="1" applyAlignment="1" applyProtection="1">
      <alignment horizontal="left"/>
    </xf>
    <xf numFmtId="0" fontId="4" fillId="5" borderId="63" xfId="0" applyFont="1" applyFill="1" applyBorder="1" applyAlignment="1" applyProtection="1">
      <alignment horizontal="left"/>
    </xf>
    <xf numFmtId="0" fontId="4" fillId="5" borderId="45" xfId="0" applyFont="1" applyFill="1" applyBorder="1" applyAlignment="1" applyProtection="1">
      <alignment horizontal="left"/>
    </xf>
    <xf numFmtId="1" fontId="7" fillId="7" borderId="16" xfId="0" applyNumberFormat="1" applyFont="1" applyFill="1" applyBorder="1" applyAlignment="1">
      <alignment horizontal="center"/>
    </xf>
    <xf numFmtId="1" fontId="7" fillId="7" borderId="13" xfId="0" applyNumberFormat="1" applyFont="1" applyFill="1" applyBorder="1" applyAlignment="1">
      <alignment horizontal="center"/>
    </xf>
    <xf numFmtId="0" fontId="7" fillId="7" borderId="17" xfId="0" applyFont="1" applyFill="1" applyBorder="1" applyAlignment="1">
      <alignment horizontal="center"/>
    </xf>
    <xf numFmtId="1" fontId="7" fillId="7" borderId="8" xfId="0" applyNumberFormat="1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7" fillId="7" borderId="38" xfId="0" applyFont="1" applyFill="1" applyBorder="1" applyAlignment="1">
      <alignment horizontal="center"/>
    </xf>
    <xf numFmtId="1" fontId="7" fillId="7" borderId="40" xfId="0" applyNumberFormat="1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1" fontId="7" fillId="7" borderId="9" xfId="0" applyNumberFormat="1" applyFont="1" applyFill="1" applyBorder="1" applyAlignment="1">
      <alignment horizontal="center"/>
    </xf>
    <xf numFmtId="0" fontId="0" fillId="7" borderId="53" xfId="0" applyFill="1" applyBorder="1"/>
    <xf numFmtId="0" fontId="0" fillId="7" borderId="58" xfId="0" applyFill="1" applyBorder="1"/>
    <xf numFmtId="1" fontId="9" fillId="7" borderId="53" xfId="0" applyNumberFormat="1" applyFont="1" applyFill="1" applyBorder="1" applyAlignment="1">
      <alignment horizontal="center"/>
    </xf>
    <xf numFmtId="1" fontId="9" fillId="7" borderId="54" xfId="0" applyNumberFormat="1" applyFont="1" applyFill="1" applyBorder="1" applyAlignment="1">
      <alignment horizontal="center"/>
    </xf>
    <xf numFmtId="1" fontId="9" fillId="7" borderId="60" xfId="0" applyNumberFormat="1" applyFont="1" applyFill="1" applyBorder="1" applyAlignment="1">
      <alignment horizontal="center"/>
    </xf>
    <xf numFmtId="0" fontId="0" fillId="7" borderId="59" xfId="0" applyFill="1" applyBorder="1" applyAlignment="1">
      <alignment horizontal="center"/>
    </xf>
    <xf numFmtId="0" fontId="0" fillId="7" borderId="58" xfId="0" applyFill="1" applyBorder="1" applyAlignment="1">
      <alignment horizontal="center"/>
    </xf>
    <xf numFmtId="0" fontId="4" fillId="7" borderId="2" xfId="0" applyFont="1" applyFill="1" applyBorder="1" applyAlignment="1" applyProtection="1">
      <alignment horizontal="left"/>
    </xf>
    <xf numFmtId="0" fontId="4" fillId="7" borderId="13" xfId="0" applyFont="1" applyFill="1" applyBorder="1" applyAlignment="1" applyProtection="1">
      <alignment horizontal="left"/>
    </xf>
    <xf numFmtId="0" fontId="4" fillId="7" borderId="50" xfId="0" applyFont="1" applyFill="1" applyBorder="1" applyAlignment="1" applyProtection="1">
      <alignment horizontal="left"/>
    </xf>
    <xf numFmtId="0" fontId="4" fillId="7" borderId="33" xfId="0" applyFont="1" applyFill="1" applyBorder="1" applyAlignment="1" applyProtection="1">
      <alignment horizontal="left"/>
    </xf>
    <xf numFmtId="0" fontId="4" fillId="7" borderId="24" xfId="0" applyFont="1" applyFill="1" applyBorder="1" applyAlignment="1" applyProtection="1">
      <alignment horizontal="left"/>
    </xf>
    <xf numFmtId="0" fontId="4" fillId="7" borderId="61" xfId="0" applyFont="1" applyFill="1" applyBorder="1" applyAlignment="1" applyProtection="1">
      <alignment horizontal="left"/>
    </xf>
    <xf numFmtId="0" fontId="4" fillId="7" borderId="64" xfId="0" applyFont="1" applyFill="1" applyBorder="1" applyAlignment="1" applyProtection="1">
      <alignment horizontal="left"/>
    </xf>
    <xf numFmtId="0" fontId="4" fillId="7" borderId="3" xfId="0" applyFont="1" applyFill="1" applyBorder="1" applyAlignment="1" applyProtection="1">
      <alignment horizontal="left"/>
    </xf>
    <xf numFmtId="0" fontId="4" fillId="7" borderId="8" xfId="0" applyFont="1" applyFill="1" applyBorder="1" applyAlignment="1" applyProtection="1">
      <alignment horizontal="left"/>
    </xf>
    <xf numFmtId="0" fontId="4" fillId="7" borderId="65" xfId="0" applyFont="1" applyFill="1" applyBorder="1" applyAlignment="1" applyProtection="1">
      <alignment horizontal="left"/>
    </xf>
    <xf numFmtId="0" fontId="4" fillId="7" borderId="38" xfId="0" applyFont="1" applyFill="1" applyBorder="1" applyAlignment="1" applyProtection="1">
      <alignment horizontal="left"/>
    </xf>
    <xf numFmtId="0" fontId="4" fillId="7" borderId="40" xfId="0" applyFont="1" applyFill="1" applyBorder="1" applyAlignment="1" applyProtection="1">
      <alignment horizontal="left"/>
    </xf>
    <xf numFmtId="0" fontId="4" fillId="7" borderId="66" xfId="0" applyFont="1" applyFill="1" applyBorder="1" applyAlignment="1" applyProtection="1">
      <alignment horizontal="left"/>
    </xf>
    <xf numFmtId="0" fontId="4" fillId="7" borderId="4" xfId="0" applyFont="1" applyFill="1" applyBorder="1" applyAlignment="1" applyProtection="1">
      <alignment horizontal="left"/>
    </xf>
    <xf numFmtId="0" fontId="4" fillId="7" borderId="9" xfId="0" applyFont="1" applyFill="1" applyBorder="1" applyAlignment="1" applyProtection="1">
      <alignment horizontal="left"/>
    </xf>
    <xf numFmtId="0" fontId="4" fillId="7" borderId="51" xfId="0" applyFont="1" applyFill="1" applyBorder="1" applyAlignment="1" applyProtection="1">
      <alignment horizontal="left"/>
    </xf>
    <xf numFmtId="0" fontId="0" fillId="7" borderId="59" xfId="0" applyFill="1" applyBorder="1"/>
    <xf numFmtId="3" fontId="7" fillId="7" borderId="2" xfId="0" applyNumberFormat="1" applyFont="1" applyFill="1" applyBorder="1" applyAlignment="1">
      <alignment horizontal="center"/>
    </xf>
    <xf numFmtId="3" fontId="7" fillId="7" borderId="30" xfId="0" applyNumberFormat="1" applyFont="1" applyFill="1" applyBorder="1" applyAlignment="1">
      <alignment horizontal="center"/>
    </xf>
    <xf numFmtId="3" fontId="7" fillId="7" borderId="32" xfId="0" applyNumberFormat="1" applyFont="1" applyFill="1" applyBorder="1" applyAlignment="1">
      <alignment horizontal="center"/>
    </xf>
    <xf numFmtId="3" fontId="7" fillId="7" borderId="20" xfId="0" applyNumberFormat="1" applyFont="1" applyFill="1" applyBorder="1" applyAlignment="1">
      <alignment horizontal="center"/>
    </xf>
    <xf numFmtId="3" fontId="7" fillId="7" borderId="13" xfId="0" applyNumberFormat="1" applyFont="1" applyFill="1" applyBorder="1" applyAlignment="1">
      <alignment horizontal="center"/>
    </xf>
    <xf numFmtId="3" fontId="7" fillId="7" borderId="33" xfId="0" applyNumberFormat="1" applyFont="1" applyFill="1" applyBorder="1" applyAlignment="1">
      <alignment horizontal="center"/>
    </xf>
    <xf numFmtId="3" fontId="7" fillId="7" borderId="36" xfId="0" applyNumberFormat="1" applyFont="1" applyFill="1" applyBorder="1" applyAlignment="1">
      <alignment horizontal="center"/>
    </xf>
    <xf numFmtId="3" fontId="7" fillId="7" borderId="3" xfId="0" applyNumberFormat="1" applyFont="1" applyFill="1" applyBorder="1" applyAlignment="1">
      <alignment horizontal="center"/>
    </xf>
    <xf numFmtId="3" fontId="7" fillId="7" borderId="8" xfId="0" applyNumberFormat="1" applyFont="1" applyFill="1" applyBorder="1" applyAlignment="1">
      <alignment horizontal="center"/>
    </xf>
    <xf numFmtId="3" fontId="7" fillId="7" borderId="38" xfId="0" applyNumberFormat="1" applyFont="1" applyFill="1" applyBorder="1" applyAlignment="1">
      <alignment horizontal="center"/>
    </xf>
    <xf numFmtId="3" fontId="7" fillId="7" borderId="39" xfId="0" applyNumberFormat="1" applyFont="1" applyFill="1" applyBorder="1" applyAlignment="1">
      <alignment horizontal="center"/>
    </xf>
    <xf numFmtId="3" fontId="7" fillId="7" borderId="40" xfId="0" applyNumberFormat="1" applyFont="1" applyFill="1" applyBorder="1" applyAlignment="1">
      <alignment horizontal="center"/>
    </xf>
    <xf numFmtId="3" fontId="7" fillId="7" borderId="4" xfId="0" applyNumberFormat="1" applyFont="1" applyFill="1" applyBorder="1" applyAlignment="1">
      <alignment horizontal="center"/>
    </xf>
    <xf numFmtId="3" fontId="7" fillId="7" borderId="28" xfId="0" applyNumberFormat="1" applyFont="1" applyFill="1" applyBorder="1" applyAlignment="1">
      <alignment horizontal="center"/>
    </xf>
    <xf numFmtId="3" fontId="7" fillId="7" borderId="9" xfId="0" applyNumberFormat="1" applyFont="1" applyFill="1" applyBorder="1" applyAlignment="1">
      <alignment horizontal="center"/>
    </xf>
    <xf numFmtId="3" fontId="7" fillId="7" borderId="51" xfId="0" applyNumberFormat="1" applyFont="1" applyFill="1" applyBorder="1" applyAlignment="1">
      <alignment horizontal="center"/>
    </xf>
    <xf numFmtId="0" fontId="12" fillId="0" borderId="36" xfId="7" applyFont="1" applyBorder="1"/>
    <xf numFmtId="0" fontId="0" fillId="0" borderId="36" xfId="0" applyBorder="1" applyAlignment="1">
      <alignment horizontal="center"/>
    </xf>
    <xf numFmtId="0" fontId="12" fillId="7" borderId="8" xfId="7" applyFont="1" applyFill="1" applyBorder="1" applyAlignment="1">
      <alignment horizontal="center" vertical="center" wrapText="1"/>
    </xf>
    <xf numFmtId="0" fontId="2" fillId="0" borderId="3" xfId="0" applyFont="1" applyBorder="1"/>
    <xf numFmtId="165" fontId="2" fillId="7" borderId="8" xfId="0" applyNumberFormat="1" applyFont="1" applyFill="1" applyBorder="1" applyAlignment="1">
      <alignment horizontal="center"/>
    </xf>
    <xf numFmtId="165" fontId="2" fillId="7" borderId="9" xfId="0" applyNumberFormat="1" applyFont="1" applyFill="1" applyBorder="1" applyAlignment="1">
      <alignment horizontal="center"/>
    </xf>
    <xf numFmtId="0" fontId="19" fillId="8" borderId="36" xfId="0" applyFont="1" applyFill="1" applyBorder="1"/>
    <xf numFmtId="0" fontId="18" fillId="9" borderId="36" xfId="0" applyFont="1" applyFill="1" applyBorder="1"/>
    <xf numFmtId="1" fontId="0" fillId="0" borderId="36" xfId="0" applyNumberFormat="1" applyFont="1" applyBorder="1" applyAlignment="1">
      <alignment horizontal="center"/>
    </xf>
    <xf numFmtId="1" fontId="2" fillId="10" borderId="36" xfId="0" applyNumberFormat="1" applyFont="1" applyFill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0" fontId="0" fillId="0" borderId="0" xfId="0" applyAlignment="1">
      <alignment vertical="center"/>
    </xf>
    <xf numFmtId="165" fontId="12" fillId="3" borderId="3" xfId="7" applyNumberFormat="1" applyFont="1" applyFill="1" applyBorder="1" applyAlignment="1">
      <alignment horizontal="center" vertical="center" wrapText="1"/>
    </xf>
    <xf numFmtId="0" fontId="12" fillId="3" borderId="8" xfId="7" applyFont="1" applyFill="1" applyBorder="1" applyAlignment="1">
      <alignment horizontal="center" vertical="center" wrapText="1"/>
    </xf>
    <xf numFmtId="165" fontId="12" fillId="3" borderId="3" xfId="7" applyNumberFormat="1" applyFont="1" applyFill="1" applyBorder="1" applyAlignment="1">
      <alignment horizontal="center" vertical="center"/>
    </xf>
    <xf numFmtId="165" fontId="11" fillId="3" borderId="8" xfId="7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12" fillId="0" borderId="8" xfId="7" applyFont="1" applyBorder="1"/>
    <xf numFmtId="3" fontId="17" fillId="0" borderId="3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5" fontId="12" fillId="7" borderId="3" xfId="7" applyNumberFormat="1" applyFont="1" applyFill="1" applyBorder="1" applyAlignment="1">
      <alignment horizontal="center" vertical="center" wrapText="1"/>
    </xf>
    <xf numFmtId="165" fontId="2" fillId="7" borderId="3" xfId="0" applyNumberFormat="1" applyFont="1" applyFill="1" applyBorder="1" applyAlignment="1">
      <alignment horizontal="center"/>
    </xf>
    <xf numFmtId="165" fontId="2" fillId="7" borderId="4" xfId="0" applyNumberFormat="1" applyFont="1" applyFill="1" applyBorder="1" applyAlignment="1">
      <alignment horizontal="center"/>
    </xf>
    <xf numFmtId="9" fontId="13" fillId="0" borderId="47" xfId="8" applyFont="1" applyBorder="1" applyAlignment="1">
      <alignment horizontal="center"/>
    </xf>
    <xf numFmtId="0" fontId="2" fillId="4" borderId="15" xfId="0" applyFont="1" applyFill="1" applyBorder="1" applyAlignment="1">
      <alignment horizontal="center" vertical="center" wrapText="1"/>
    </xf>
    <xf numFmtId="9" fontId="13" fillId="0" borderId="14" xfId="8" applyFont="1" applyBorder="1" applyAlignment="1">
      <alignment horizontal="center"/>
    </xf>
    <xf numFmtId="9" fontId="13" fillId="0" borderId="46" xfId="8" applyFont="1" applyBorder="1" applyAlignment="1">
      <alignment horizontal="center"/>
    </xf>
    <xf numFmtId="1" fontId="7" fillId="12" borderId="13" xfId="2" applyNumberFormat="1" applyFont="1" applyFill="1" applyBorder="1" applyAlignment="1" applyProtection="1">
      <alignment horizontal="center"/>
    </xf>
    <xf numFmtId="1" fontId="7" fillId="12" borderId="24" xfId="2" applyNumberFormat="1" applyFont="1" applyFill="1" applyBorder="1" applyAlignment="1" applyProtection="1">
      <alignment horizontal="center"/>
    </xf>
    <xf numFmtId="1" fontId="7" fillId="12" borderId="8" xfId="2" applyNumberFormat="1" applyFont="1" applyFill="1" applyBorder="1" applyAlignment="1" applyProtection="1">
      <alignment horizontal="center"/>
    </xf>
    <xf numFmtId="1" fontId="7" fillId="12" borderId="40" xfId="2" applyNumberFormat="1" applyFont="1" applyFill="1" applyBorder="1" applyAlignment="1" applyProtection="1">
      <alignment horizontal="center"/>
    </xf>
    <xf numFmtId="1" fontId="7" fillId="12" borderId="9" xfId="2" applyNumberFormat="1" applyFont="1" applyFill="1" applyBorder="1" applyAlignment="1" applyProtection="1">
      <alignment horizontal="center"/>
    </xf>
    <xf numFmtId="1" fontId="7" fillId="12" borderId="18" xfId="2" applyNumberFormat="1" applyFont="1" applyFill="1" applyBorder="1" applyAlignment="1" applyProtection="1">
      <alignment horizontal="center"/>
    </xf>
    <xf numFmtId="166" fontId="7" fillId="3" borderId="30" xfId="2" applyNumberFormat="1" applyFont="1" applyFill="1" applyBorder="1" applyAlignment="1" applyProtection="1">
      <alignment horizontal="center"/>
    </xf>
    <xf numFmtId="166" fontId="7" fillId="3" borderId="34" xfId="2" applyNumberFormat="1" applyFont="1" applyFill="1" applyBorder="1" applyAlignment="1" applyProtection="1">
      <alignment horizontal="center"/>
    </xf>
    <xf numFmtId="166" fontId="7" fillId="3" borderId="36" xfId="2" applyNumberFormat="1" applyFont="1" applyFill="1" applyBorder="1" applyAlignment="1" applyProtection="1">
      <alignment horizontal="center"/>
    </xf>
    <xf numFmtId="166" fontId="7" fillId="3" borderId="39" xfId="2" applyNumberFormat="1" applyFont="1" applyFill="1" applyBorder="1" applyAlignment="1" applyProtection="1">
      <alignment horizontal="center"/>
    </xf>
    <xf numFmtId="166" fontId="7" fillId="3" borderId="28" xfId="2" applyNumberFormat="1" applyFont="1" applyFill="1" applyBorder="1" applyAlignment="1" applyProtection="1">
      <alignment horizontal="center"/>
    </xf>
    <xf numFmtId="166" fontId="7" fillId="12" borderId="1" xfId="2" applyNumberFormat="1" applyFont="1" applyFill="1" applyBorder="1" applyAlignment="1" applyProtection="1">
      <alignment horizontal="center"/>
    </xf>
    <xf numFmtId="166" fontId="7" fillId="12" borderId="6" xfId="2" applyNumberFormat="1" applyFont="1" applyFill="1" applyBorder="1" applyAlignment="1" applyProtection="1">
      <alignment horizontal="center"/>
    </xf>
    <xf numFmtId="166" fontId="7" fillId="12" borderId="35" xfId="2" applyNumberFormat="1" applyFont="1" applyFill="1" applyBorder="1" applyAlignment="1" applyProtection="1">
      <alignment horizontal="center"/>
    </xf>
    <xf numFmtId="166" fontId="7" fillId="12" borderId="19" xfId="2" applyNumberFormat="1" applyFont="1" applyFill="1" applyBorder="1" applyAlignment="1" applyProtection="1">
      <alignment horizontal="center"/>
    </xf>
    <xf numFmtId="166" fontId="7" fillId="12" borderId="41" xfId="2" applyNumberFormat="1" applyFont="1" applyFill="1" applyBorder="1" applyAlignment="1" applyProtection="1">
      <alignment horizontal="center"/>
    </xf>
    <xf numFmtId="166" fontId="7" fillId="12" borderId="22" xfId="2" applyNumberFormat="1" applyFont="1" applyFill="1" applyBorder="1" applyAlignment="1" applyProtection="1">
      <alignment horizontal="center"/>
    </xf>
    <xf numFmtId="0" fontId="0" fillId="12" borderId="71" xfId="0" applyFill="1" applyBorder="1" applyAlignment="1">
      <alignment vertical="center"/>
    </xf>
    <xf numFmtId="0" fontId="0" fillId="12" borderId="17" xfId="0" applyFill="1" applyBorder="1" applyAlignment="1">
      <alignment vertical="center"/>
    </xf>
    <xf numFmtId="0" fontId="0" fillId="12" borderId="17" xfId="0" applyFill="1" applyBorder="1"/>
    <xf numFmtId="0" fontId="0" fillId="12" borderId="68" xfId="0" applyFill="1" applyBorder="1"/>
    <xf numFmtId="3" fontId="3" fillId="13" borderId="67" xfId="9" applyNumberFormat="1" applyFont="1" applyFill="1" applyBorder="1" applyAlignment="1">
      <alignment horizontal="center" vertical="center"/>
    </xf>
    <xf numFmtId="3" fontId="3" fillId="13" borderId="14" xfId="9" applyNumberFormat="1" applyFont="1" applyFill="1" applyBorder="1" applyAlignment="1">
      <alignment horizontal="center" vertical="center"/>
    </xf>
    <xf numFmtId="3" fontId="3" fillId="13" borderId="14" xfId="9" applyNumberFormat="1" applyFill="1" applyBorder="1" applyAlignment="1">
      <alignment horizontal="center" vertical="center"/>
    </xf>
    <xf numFmtId="0" fontId="0" fillId="13" borderId="14" xfId="0" applyFill="1" applyBorder="1" applyAlignment="1">
      <alignment horizontal="center"/>
    </xf>
    <xf numFmtId="0" fontId="0" fillId="13" borderId="46" xfId="0" applyFill="1" applyBorder="1" applyAlignment="1">
      <alignment horizontal="center"/>
    </xf>
    <xf numFmtId="0" fontId="20" fillId="14" borderId="29" xfId="9" applyFont="1" applyFill="1" applyBorder="1" applyAlignment="1">
      <alignment horizontal="center" vertical="center" wrapText="1"/>
    </xf>
    <xf numFmtId="0" fontId="20" fillId="14" borderId="28" xfId="9" applyFont="1" applyFill="1" applyBorder="1" applyAlignment="1">
      <alignment horizontal="center" vertical="center" wrapText="1"/>
    </xf>
    <xf numFmtId="3" fontId="3" fillId="14" borderId="64" xfId="9" applyNumberFormat="1" applyFont="1" applyFill="1" applyBorder="1" applyAlignment="1">
      <alignment horizontal="center" vertical="center"/>
    </xf>
    <xf numFmtId="3" fontId="3" fillId="14" borderId="6" xfId="9" applyNumberFormat="1" applyFont="1" applyFill="1" applyBorder="1" applyAlignment="1">
      <alignment horizontal="center" vertical="center"/>
    </xf>
    <xf numFmtId="3" fontId="3" fillId="14" borderId="65" xfId="9" applyNumberFormat="1" applyFont="1" applyFill="1" applyBorder="1" applyAlignment="1">
      <alignment horizontal="center" vertical="center"/>
    </xf>
    <xf numFmtId="3" fontId="3" fillId="14" borderId="19" xfId="9" applyNumberFormat="1" applyFont="1" applyFill="1" applyBorder="1" applyAlignment="1">
      <alignment horizontal="center" vertical="center"/>
    </xf>
    <xf numFmtId="3" fontId="3" fillId="14" borderId="65" xfId="9" applyNumberFormat="1" applyFill="1" applyBorder="1" applyAlignment="1">
      <alignment horizontal="center" vertical="center"/>
    </xf>
    <xf numFmtId="3" fontId="3" fillId="14" borderId="19" xfId="9" applyNumberFormat="1" applyFill="1" applyBorder="1" applyAlignment="1">
      <alignment horizontal="center" vertical="center"/>
    </xf>
    <xf numFmtId="0" fontId="0" fillId="14" borderId="65" xfId="0" applyFill="1" applyBorder="1" applyAlignment="1">
      <alignment horizontal="center"/>
    </xf>
    <xf numFmtId="0" fontId="0" fillId="14" borderId="19" xfId="0" applyFill="1" applyBorder="1" applyAlignment="1">
      <alignment horizontal="center"/>
    </xf>
    <xf numFmtId="0" fontId="0" fillId="14" borderId="66" xfId="0" applyFill="1" applyBorder="1" applyAlignment="1">
      <alignment horizontal="center"/>
    </xf>
    <xf numFmtId="0" fontId="0" fillId="14" borderId="41" xfId="0" applyFill="1" applyBorder="1" applyAlignment="1">
      <alignment horizontal="center"/>
    </xf>
    <xf numFmtId="10" fontId="2" fillId="7" borderId="24" xfId="0" applyNumberFormat="1" applyFont="1" applyFill="1" applyBorder="1" applyAlignment="1">
      <alignment horizontal="center"/>
    </xf>
    <xf numFmtId="10" fontId="2" fillId="7" borderId="8" xfId="0" applyNumberFormat="1" applyFont="1" applyFill="1" applyBorder="1" applyAlignment="1">
      <alignment horizontal="center"/>
    </xf>
    <xf numFmtId="10" fontId="2" fillId="7" borderId="40" xfId="0" applyNumberFormat="1" applyFont="1" applyFill="1" applyBorder="1" applyAlignment="1">
      <alignment horizontal="center"/>
    </xf>
    <xf numFmtId="0" fontId="5" fillId="12" borderId="5" xfId="0" applyFont="1" applyFill="1" applyBorder="1"/>
    <xf numFmtId="3" fontId="5" fillId="13" borderId="47" xfId="0" applyNumberFormat="1" applyFont="1" applyFill="1" applyBorder="1" applyAlignment="1">
      <alignment horizontal="center"/>
    </xf>
    <xf numFmtId="3" fontId="5" fillId="14" borderId="52" xfId="0" applyNumberFormat="1" applyFont="1" applyFill="1" applyBorder="1" applyAlignment="1">
      <alignment horizontal="center"/>
    </xf>
    <xf numFmtId="3" fontId="5" fillId="14" borderId="43" xfId="0" applyNumberFormat="1" applyFont="1" applyFill="1" applyBorder="1" applyAlignment="1">
      <alignment horizontal="center"/>
    </xf>
    <xf numFmtId="10" fontId="5" fillId="7" borderId="23" xfId="0" applyNumberFormat="1" applyFont="1" applyFill="1" applyBorder="1" applyAlignment="1">
      <alignment horizontal="center"/>
    </xf>
    <xf numFmtId="0" fontId="0" fillId="13" borderId="15" xfId="0" applyFill="1" applyBorder="1" applyAlignment="1">
      <alignment horizontal="center" vertical="center"/>
    </xf>
    <xf numFmtId="164" fontId="0" fillId="13" borderId="15" xfId="0" applyNumberFormat="1" applyFill="1" applyBorder="1" applyAlignment="1">
      <alignment horizontal="center" vertical="center"/>
    </xf>
    <xf numFmtId="0" fontId="0" fillId="13" borderId="14" xfId="0" applyFill="1" applyBorder="1" applyAlignment="1">
      <alignment horizontal="center" vertical="center"/>
    </xf>
    <xf numFmtId="0" fontId="0" fillId="13" borderId="46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0" fontId="6" fillId="13" borderId="22" xfId="0" applyFont="1" applyFill="1" applyBorder="1" applyAlignment="1">
      <alignment horizontal="center" vertical="center" wrapText="1"/>
    </xf>
    <xf numFmtId="0" fontId="6" fillId="13" borderId="9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0" fillId="0" borderId="0" xfId="0" applyAlignment="1"/>
    <xf numFmtId="0" fontId="2" fillId="13" borderId="47" xfId="0" applyFont="1" applyFill="1" applyBorder="1" applyAlignment="1">
      <alignment horizontal="center" vertical="center" wrapText="1"/>
    </xf>
    <xf numFmtId="0" fontId="2" fillId="18" borderId="42" xfId="0" applyFont="1" applyFill="1" applyBorder="1" applyAlignment="1">
      <alignment horizontal="center" vertical="center" wrapText="1"/>
    </xf>
    <xf numFmtId="0" fontId="2" fillId="18" borderId="52" xfId="0" applyFont="1" applyFill="1" applyBorder="1" applyAlignment="1">
      <alignment horizontal="center" vertical="center" wrapText="1"/>
    </xf>
    <xf numFmtId="0" fontId="2" fillId="18" borderId="44" xfId="0" applyFont="1" applyFill="1" applyBorder="1" applyAlignment="1">
      <alignment horizontal="center" vertical="center" wrapText="1"/>
    </xf>
    <xf numFmtId="0" fontId="6" fillId="17" borderId="53" xfId="0" applyFont="1" applyFill="1" applyBorder="1" applyAlignment="1">
      <alignment horizontal="center" vertical="center" wrapText="1"/>
    </xf>
    <xf numFmtId="0" fontId="6" fillId="17" borderId="54" xfId="0" applyFont="1" applyFill="1" applyBorder="1" applyAlignment="1">
      <alignment horizontal="center" vertical="center" wrapText="1"/>
    </xf>
    <xf numFmtId="0" fontId="6" fillId="17" borderId="55" xfId="0" applyFont="1" applyFill="1" applyBorder="1" applyAlignment="1">
      <alignment horizontal="center" vertical="center" wrapText="1"/>
    </xf>
    <xf numFmtId="0" fontId="6" fillId="17" borderId="56" xfId="0" applyFont="1" applyFill="1" applyBorder="1" applyAlignment="1">
      <alignment horizontal="center" vertical="center" wrapText="1"/>
    </xf>
    <xf numFmtId="0" fontId="6" fillId="17" borderId="57" xfId="0" applyFont="1" applyFill="1" applyBorder="1" applyAlignment="1">
      <alignment horizontal="center" vertical="center" wrapText="1"/>
    </xf>
    <xf numFmtId="0" fontId="6" fillId="17" borderId="42" xfId="0" applyFont="1" applyFill="1" applyBorder="1" applyAlignment="1">
      <alignment horizontal="center" vertical="center" wrapText="1"/>
    </xf>
    <xf numFmtId="0" fontId="6" fillId="17" borderId="43" xfId="0" applyFont="1" applyFill="1" applyBorder="1" applyAlignment="1">
      <alignment horizontal="center" vertical="center" wrapText="1"/>
    </xf>
    <xf numFmtId="0" fontId="6" fillId="17" borderId="44" xfId="0" applyFont="1" applyFill="1" applyBorder="1" applyAlignment="1">
      <alignment horizontal="center" vertical="center" wrapText="1"/>
    </xf>
    <xf numFmtId="0" fontId="6" fillId="17" borderId="23" xfId="0" applyFont="1" applyFill="1" applyBorder="1" applyAlignment="1">
      <alignment horizontal="center" vertical="center" wrapText="1"/>
    </xf>
    <xf numFmtId="0" fontId="14" fillId="17" borderId="12" xfId="0" applyFont="1" applyFill="1" applyBorder="1" applyAlignment="1">
      <alignment horizontal="center" vertical="center" wrapText="1"/>
    </xf>
    <xf numFmtId="0" fontId="14" fillId="17" borderId="23" xfId="0" applyFont="1" applyFill="1" applyBorder="1" applyAlignment="1">
      <alignment horizontal="center" vertical="center" wrapText="1"/>
    </xf>
    <xf numFmtId="0" fontId="2" fillId="17" borderId="47" xfId="0" applyFont="1" applyFill="1" applyBorder="1" applyAlignment="1">
      <alignment horizontal="center" vertical="center" wrapText="1"/>
    </xf>
    <xf numFmtId="3" fontId="17" fillId="0" borderId="4" xfId="0" applyNumberFormat="1" applyFont="1" applyFill="1" applyBorder="1" applyAlignment="1">
      <alignment horizontal="center"/>
    </xf>
    <xf numFmtId="0" fontId="19" fillId="8" borderId="36" xfId="0" applyFont="1" applyFill="1" applyBorder="1" applyAlignment="1">
      <alignment horizontal="center"/>
    </xf>
    <xf numFmtId="1" fontId="19" fillId="8" borderId="36" xfId="0" applyNumberFormat="1" applyFont="1" applyFill="1" applyBorder="1" applyAlignment="1">
      <alignment horizontal="center"/>
    </xf>
    <xf numFmtId="1" fontId="19" fillId="8" borderId="36" xfId="0" applyNumberFormat="1" applyFont="1" applyFill="1" applyBorder="1" applyAlignment="1">
      <alignment horizontal="center" wrapText="1"/>
    </xf>
    <xf numFmtId="0" fontId="18" fillId="9" borderId="3" xfId="0" applyFont="1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18" fillId="9" borderId="4" xfId="0" applyFont="1" applyFill="1" applyBorder="1" applyAlignment="1">
      <alignment horizontal="left"/>
    </xf>
    <xf numFmtId="0" fontId="0" fillId="0" borderId="9" xfId="0" applyFill="1" applyBorder="1" applyAlignment="1">
      <alignment horizontal="center"/>
    </xf>
    <xf numFmtId="0" fontId="19" fillId="8" borderId="42" xfId="0" applyFont="1" applyFill="1" applyBorder="1" applyAlignment="1">
      <alignment vertical="center"/>
    </xf>
    <xf numFmtId="0" fontId="19" fillId="8" borderId="23" xfId="0" applyFont="1" applyFill="1" applyBorder="1" applyAlignment="1">
      <alignment horizontal="center" vertical="center" wrapText="1"/>
    </xf>
    <xf numFmtId="0" fontId="18" fillId="9" borderId="33" xfId="0" applyFont="1" applyFill="1" applyBorder="1" applyAlignment="1">
      <alignment horizontal="left"/>
    </xf>
    <xf numFmtId="0" fontId="0" fillId="0" borderId="24" xfId="0" applyBorder="1" applyAlignment="1">
      <alignment horizontal="center"/>
    </xf>
    <xf numFmtId="0" fontId="18" fillId="9" borderId="38" xfId="0" applyFont="1" applyFill="1" applyBorder="1" applyAlignment="1">
      <alignment horizontal="left"/>
    </xf>
    <xf numFmtId="0" fontId="0" fillId="0" borderId="40" xfId="0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24" fillId="8" borderId="42" xfId="0" applyFont="1" applyFill="1" applyBorder="1" applyAlignment="1">
      <alignment horizontal="left"/>
    </xf>
    <xf numFmtId="0" fontId="0" fillId="8" borderId="23" xfId="0" applyFill="1" applyBorder="1" applyAlignment="1">
      <alignment horizontal="center"/>
    </xf>
    <xf numFmtId="0" fontId="2" fillId="13" borderId="7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2" fillId="16" borderId="5" xfId="0" applyFont="1" applyFill="1" applyBorder="1" applyAlignment="1">
      <alignment horizontal="center"/>
    </xf>
    <xf numFmtId="0" fontId="22" fillId="16" borderId="12" xfId="0" applyFont="1" applyFill="1" applyBorder="1" applyAlignment="1">
      <alignment horizontal="center"/>
    </xf>
    <xf numFmtId="0" fontId="22" fillId="16" borderId="7" xfId="0" applyFont="1" applyFill="1" applyBorder="1" applyAlignment="1">
      <alignment horizontal="center"/>
    </xf>
    <xf numFmtId="0" fontId="4" fillId="7" borderId="5" xfId="0" applyFont="1" applyFill="1" applyBorder="1" applyAlignment="1" applyProtection="1">
      <alignment horizontal="center"/>
    </xf>
    <xf numFmtId="0" fontId="4" fillId="7" borderId="12" xfId="0" applyFont="1" applyFill="1" applyBorder="1" applyAlignment="1" applyProtection="1">
      <alignment horizontal="center"/>
    </xf>
    <xf numFmtId="0" fontId="4" fillId="7" borderId="7" xfId="0" applyFont="1" applyFill="1" applyBorder="1" applyAlignment="1" applyProtection="1">
      <alignment horizontal="center"/>
    </xf>
    <xf numFmtId="0" fontId="5" fillId="15" borderId="5" xfId="0" applyFont="1" applyFill="1" applyBorder="1" applyAlignment="1">
      <alignment horizontal="center" vertical="center" wrapText="1"/>
    </xf>
    <xf numFmtId="0" fontId="5" fillId="15" borderId="12" xfId="0" applyFont="1" applyFill="1" applyBorder="1" applyAlignment="1">
      <alignment horizontal="center" vertical="center" wrapText="1"/>
    </xf>
    <xf numFmtId="0" fontId="5" fillId="15" borderId="7" xfId="0" applyFont="1" applyFill="1" applyBorder="1" applyAlignment="1">
      <alignment horizontal="center" vertical="center" wrapText="1"/>
    </xf>
    <xf numFmtId="0" fontId="2" fillId="15" borderId="71" xfId="0" applyFont="1" applyFill="1" applyBorder="1" applyAlignment="1">
      <alignment horizontal="center" vertical="center" wrapText="1"/>
    </xf>
    <xf numFmtId="0" fontId="2" fillId="15" borderId="64" xfId="0" applyFont="1" applyFill="1" applyBorder="1" applyAlignment="1">
      <alignment horizontal="center" vertical="center" wrapText="1"/>
    </xf>
    <xf numFmtId="0" fontId="2" fillId="15" borderId="61" xfId="0" applyFont="1" applyFill="1" applyBorder="1" applyAlignment="1">
      <alignment horizontal="center" vertical="center" wrapText="1"/>
    </xf>
    <xf numFmtId="0" fontId="2" fillId="17" borderId="53" xfId="0" applyFont="1" applyFill="1" applyBorder="1" applyAlignment="1">
      <alignment horizontal="center" vertical="center"/>
    </xf>
    <xf numFmtId="0" fontId="2" fillId="17" borderId="58" xfId="0" applyFont="1" applyFill="1" applyBorder="1" applyAlignment="1">
      <alignment horizontal="center" vertical="center"/>
    </xf>
    <xf numFmtId="0" fontId="2" fillId="13" borderId="53" xfId="0" applyFont="1" applyFill="1" applyBorder="1" applyAlignment="1">
      <alignment horizontal="center" vertical="center"/>
    </xf>
    <xf numFmtId="0" fontId="2" fillId="13" borderId="58" xfId="0" applyFont="1" applyFill="1" applyBorder="1" applyAlignment="1">
      <alignment horizontal="center" vertical="center"/>
    </xf>
    <xf numFmtId="0" fontId="21" fillId="19" borderId="5" xfId="0" applyFont="1" applyFill="1" applyBorder="1" applyAlignment="1">
      <alignment horizontal="center" vertical="center" wrapText="1"/>
    </xf>
    <xf numFmtId="0" fontId="21" fillId="19" borderId="12" xfId="0" applyFont="1" applyFill="1" applyBorder="1" applyAlignment="1">
      <alignment horizontal="center" vertical="center" wrapText="1"/>
    </xf>
    <xf numFmtId="0" fontId="21" fillId="19" borderId="7" xfId="0" applyFont="1" applyFill="1" applyBorder="1" applyAlignment="1">
      <alignment horizontal="center" vertical="center" wrapText="1"/>
    </xf>
    <xf numFmtId="0" fontId="2" fillId="18" borderId="5" xfId="0" applyFont="1" applyFill="1" applyBorder="1" applyAlignment="1">
      <alignment horizontal="center" vertical="center" wrapText="1"/>
    </xf>
    <xf numFmtId="0" fontId="2" fillId="18" borderId="7" xfId="0" applyFont="1" applyFill="1" applyBorder="1" applyAlignment="1">
      <alignment horizontal="center" vertical="center" wrapText="1"/>
    </xf>
    <xf numFmtId="0" fontId="8" fillId="18" borderId="5" xfId="1" applyFont="1" applyFill="1" applyBorder="1" applyAlignment="1">
      <alignment horizontal="center" vertical="center" wrapText="1"/>
    </xf>
    <xf numFmtId="0" fontId="8" fillId="18" borderId="7" xfId="1" applyFont="1" applyFill="1" applyBorder="1" applyAlignment="1">
      <alignment horizontal="center" vertical="center" wrapText="1"/>
    </xf>
    <xf numFmtId="0" fontId="2" fillId="18" borderId="12" xfId="0" applyFont="1" applyFill="1" applyBorder="1" applyAlignment="1">
      <alignment horizontal="center" vertical="center" wrapText="1"/>
    </xf>
    <xf numFmtId="0" fontId="2" fillId="15" borderId="16" xfId="0" applyFont="1" applyFill="1" applyBorder="1" applyAlignment="1">
      <alignment horizontal="center" vertical="center" wrapText="1"/>
    </xf>
    <xf numFmtId="0" fontId="2" fillId="15" borderId="49" xfId="0" applyFont="1" applyFill="1" applyBorder="1" applyAlignment="1">
      <alignment horizontal="center" vertical="center" wrapText="1"/>
    </xf>
    <xf numFmtId="0" fontId="2" fillId="15" borderId="50" xfId="0" applyFont="1" applyFill="1" applyBorder="1" applyAlignment="1">
      <alignment horizontal="center" vertical="center" wrapText="1"/>
    </xf>
    <xf numFmtId="0" fontId="4" fillId="3" borderId="13" xfId="7" applyFont="1" applyFill="1" applyBorder="1" applyAlignment="1">
      <alignment horizontal="center" vertical="center" wrapText="1"/>
    </xf>
    <xf numFmtId="0" fontId="4" fillId="3" borderId="8" xfId="7" applyFont="1" applyFill="1" applyBorder="1" applyAlignment="1">
      <alignment horizontal="center" vertical="center" wrapText="1"/>
    </xf>
    <xf numFmtId="0" fontId="2" fillId="13" borderId="69" xfId="0" applyFont="1" applyFill="1" applyBorder="1" applyAlignment="1">
      <alignment horizontal="center" vertical="center" wrapText="1"/>
    </xf>
    <xf numFmtId="0" fontId="2" fillId="13" borderId="70" xfId="0" applyFont="1" applyFill="1" applyBorder="1" applyAlignment="1">
      <alignment horizontal="center" vertical="center" wrapText="1"/>
    </xf>
    <xf numFmtId="0" fontId="23" fillId="21" borderId="11" xfId="7" applyFont="1" applyFill="1" applyBorder="1" applyAlignment="1">
      <alignment horizontal="center"/>
    </xf>
    <xf numFmtId="0" fontId="23" fillId="21" borderId="51" xfId="7" applyFont="1" applyFill="1" applyBorder="1" applyAlignment="1">
      <alignment horizontal="center"/>
    </xf>
    <xf numFmtId="0" fontId="23" fillId="21" borderId="45" xfId="7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2" fillId="20" borderId="25" xfId="0" applyFont="1" applyFill="1" applyBorder="1" applyAlignment="1">
      <alignment horizontal="center" vertical="center" wrapText="1"/>
    </xf>
    <xf numFmtId="0" fontId="22" fillId="20" borderId="27" xfId="0" applyFont="1" applyFill="1" applyBorder="1" applyAlignment="1">
      <alignment horizontal="center" vertical="center" wrapText="1"/>
    </xf>
    <xf numFmtId="0" fontId="22" fillId="20" borderId="26" xfId="0" applyFont="1" applyFill="1" applyBorder="1" applyAlignment="1">
      <alignment horizontal="center" vertical="center" wrapText="1"/>
    </xf>
    <xf numFmtId="0" fontId="4" fillId="3" borderId="2" xfId="7" applyFont="1" applyFill="1" applyBorder="1" applyAlignment="1">
      <alignment horizontal="center" vertical="center" wrapText="1"/>
    </xf>
    <xf numFmtId="0" fontId="4" fillId="3" borderId="30" xfId="7" applyFont="1" applyFill="1" applyBorder="1" applyAlignment="1">
      <alignment horizontal="center" vertical="center" wrapText="1"/>
    </xf>
    <xf numFmtId="0" fontId="4" fillId="3" borderId="3" xfId="7" applyFont="1" applyFill="1" applyBorder="1" applyAlignment="1">
      <alignment horizontal="center" vertical="center" wrapText="1"/>
    </xf>
    <xf numFmtId="0" fontId="4" fillId="3" borderId="36" xfId="7" applyFont="1" applyFill="1" applyBorder="1" applyAlignment="1">
      <alignment horizontal="center" vertical="center" wrapText="1"/>
    </xf>
    <xf numFmtId="0" fontId="20" fillId="11" borderId="16" xfId="9" applyFont="1" applyFill="1" applyBorder="1" applyAlignment="1">
      <alignment horizontal="center" vertical="center" wrapText="1"/>
    </xf>
    <xf numFmtId="0" fontId="20" fillId="11" borderId="11" xfId="9" applyFont="1" applyFill="1" applyBorder="1" applyAlignment="1">
      <alignment horizontal="center" vertical="center" wrapText="1"/>
    </xf>
    <xf numFmtId="0" fontId="20" fillId="13" borderId="15" xfId="9" applyFont="1" applyFill="1" applyBorder="1" applyAlignment="1">
      <alignment horizontal="center" vertical="center" wrapText="1"/>
    </xf>
    <xf numFmtId="0" fontId="20" fillId="13" borderId="10" xfId="9" applyFont="1" applyFill="1" applyBorder="1" applyAlignment="1">
      <alignment horizontal="center" vertical="center" wrapText="1"/>
    </xf>
    <xf numFmtId="0" fontId="20" fillId="14" borderId="31" xfId="9" applyFont="1" applyFill="1" applyBorder="1" applyAlignment="1">
      <alignment horizontal="center" vertical="center" wrapText="1"/>
    </xf>
    <xf numFmtId="0" fontId="20" fillId="14" borderId="30" xfId="9" applyFont="1" applyFill="1" applyBorder="1" applyAlignment="1">
      <alignment horizontal="center" vertical="center" wrapText="1"/>
    </xf>
    <xf numFmtId="0" fontId="20" fillId="7" borderId="13" xfId="9" applyFont="1" applyFill="1" applyBorder="1" applyAlignment="1">
      <alignment horizontal="center" vertical="center" wrapText="1"/>
    </xf>
    <xf numFmtId="0" fontId="20" fillId="7" borderId="9" xfId="9" applyFont="1" applyFill="1" applyBorder="1" applyAlignment="1">
      <alignment horizontal="center" vertical="center" wrapText="1"/>
    </xf>
    <xf numFmtId="0" fontId="5" fillId="15" borderId="26" xfId="0" applyFont="1" applyFill="1" applyBorder="1" applyAlignment="1">
      <alignment horizontal="center" vertical="center" wrapText="1"/>
    </xf>
  </cellXfs>
  <cellStyles count="10">
    <cellStyle name="Neutral" xfId="1" builtinId="28"/>
    <cellStyle name="Normal" xfId="0" builtinId="0"/>
    <cellStyle name="Normal 2" xfId="3"/>
    <cellStyle name="Normal 2 2" xfId="6"/>
    <cellStyle name="Normal 3" xfId="2"/>
    <cellStyle name="Normal 3 2" xfId="4"/>
    <cellStyle name="Normal 3 5" xfId="9"/>
    <cellStyle name="Normal 4" xfId="5"/>
    <cellStyle name="Normal 5" xfId="7"/>
    <cellStyle name="Porcentaje" xfId="8" builtinId="5"/>
  </cellStyles>
  <dxfs count="0"/>
  <tableStyles count="0" defaultTableStyle="TableStyleMedium2" defaultPivotStyle="PivotStyleLight16"/>
  <colors>
    <mruColors>
      <color rgb="FF0000FF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3"/>
  <sheetViews>
    <sheetView tabSelected="1" topLeftCell="A4" zoomScale="80" zoomScaleNormal="80" workbookViewId="0">
      <selection activeCell="E5" sqref="E5"/>
    </sheetView>
  </sheetViews>
  <sheetFormatPr baseColWidth="10" defaultColWidth="11.42578125" defaultRowHeight="15" x14ac:dyDescent="0.25"/>
  <cols>
    <col min="1" max="2" width="14" style="1" customWidth="1"/>
    <col min="3" max="3" width="18" style="1" bestFit="1" customWidth="1"/>
    <col min="4" max="4" width="11.42578125" style="1"/>
    <col min="5" max="6" width="14.140625" style="1" customWidth="1"/>
    <col min="7" max="7" width="16.85546875" style="1" customWidth="1"/>
    <col min="8" max="9" width="16.140625" style="1" customWidth="1"/>
    <col min="10" max="10" width="14.42578125" style="1" customWidth="1"/>
    <col min="11" max="11" width="15.7109375" style="1" customWidth="1"/>
    <col min="12" max="12" width="15.28515625" style="1" customWidth="1"/>
    <col min="13" max="13" width="12.85546875" style="1" customWidth="1"/>
    <col min="14" max="14" width="11.42578125" style="1"/>
    <col min="15" max="15" width="16.140625" style="1" customWidth="1"/>
    <col min="16" max="16" width="17.85546875" style="1" customWidth="1"/>
    <col min="17" max="17" width="17.28515625" style="1" customWidth="1"/>
    <col min="18" max="18" width="17" style="1" customWidth="1"/>
    <col min="19" max="19" width="17.140625" style="1" customWidth="1"/>
    <col min="20" max="20" width="14.85546875" style="1" customWidth="1"/>
    <col min="21" max="21" width="14.42578125" style="1" customWidth="1"/>
    <col min="22" max="22" width="10.85546875" style="1" customWidth="1"/>
    <col min="23" max="23" width="12.140625" style="1" customWidth="1"/>
    <col min="24" max="24" width="14.42578125" style="1" customWidth="1"/>
    <col min="25" max="25" width="16.5703125" style="1" customWidth="1"/>
    <col min="26" max="26" width="12.28515625" style="1" customWidth="1"/>
    <col min="27" max="28" width="16.5703125" style="1" customWidth="1"/>
    <col min="29" max="29" width="15" style="1" customWidth="1"/>
    <col min="30" max="30" width="11.42578125" style="1"/>
    <col min="31" max="31" width="17.85546875" style="1" customWidth="1"/>
    <col min="32" max="32" width="11.42578125" style="1"/>
    <col min="33" max="33" width="14.7109375" style="1" customWidth="1"/>
    <col min="34" max="34" width="13.42578125" style="1" customWidth="1"/>
    <col min="35" max="35" width="19" style="1" customWidth="1"/>
    <col min="36" max="36" width="12.7109375" style="1" customWidth="1"/>
    <col min="37" max="44" width="11.42578125" style="1"/>
    <col min="45" max="45" width="5.85546875" style="1" customWidth="1"/>
    <col min="46" max="46" width="26.85546875" style="1" customWidth="1"/>
    <col min="47" max="47" width="27.28515625" style="1" customWidth="1"/>
    <col min="48" max="16384" width="11.42578125" style="1"/>
  </cols>
  <sheetData>
    <row r="1" spans="1:37" ht="15.75" thickBot="1" x14ac:dyDescent="0.3"/>
    <row r="2" spans="1:37" ht="19.5" thickBot="1" x14ac:dyDescent="0.35">
      <c r="F2" s="221" t="s">
        <v>3</v>
      </c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3"/>
      <c r="AJ2" s="183"/>
    </row>
    <row r="3" spans="1:37" ht="45.75" customHeight="1" thickBot="1" x14ac:dyDescent="0.3">
      <c r="A3" s="227" t="s">
        <v>121</v>
      </c>
      <c r="B3" s="228"/>
      <c r="C3" s="229"/>
      <c r="D3" s="272"/>
      <c r="E3" s="272"/>
      <c r="F3" s="250" t="s">
        <v>0</v>
      </c>
      <c r="G3" s="250" t="s">
        <v>127</v>
      </c>
      <c r="H3" s="230" t="s">
        <v>4</v>
      </c>
      <c r="I3" s="231"/>
      <c r="J3" s="231"/>
      <c r="K3" s="232"/>
      <c r="L3" s="230" t="s">
        <v>5</v>
      </c>
      <c r="M3" s="231"/>
      <c r="N3" s="231"/>
      <c r="O3" s="232"/>
      <c r="P3" s="230" t="s">
        <v>6</v>
      </c>
      <c r="Q3" s="231"/>
      <c r="R3" s="231"/>
      <c r="S3" s="232"/>
      <c r="T3" s="230" t="s">
        <v>7</v>
      </c>
      <c r="U3" s="231"/>
      <c r="V3" s="231"/>
      <c r="W3" s="232"/>
      <c r="X3" s="230" t="s">
        <v>8</v>
      </c>
      <c r="Y3" s="231"/>
      <c r="Z3" s="231"/>
      <c r="AA3" s="232"/>
      <c r="AB3" s="230" t="s">
        <v>124</v>
      </c>
      <c r="AC3" s="231"/>
      <c r="AD3" s="231"/>
      <c r="AE3" s="232"/>
      <c r="AF3" s="230" t="s">
        <v>122</v>
      </c>
      <c r="AG3" s="232"/>
      <c r="AH3" s="245" t="s">
        <v>9</v>
      </c>
      <c r="AI3" s="246"/>
      <c r="AJ3" s="246"/>
      <c r="AK3" s="247"/>
    </row>
    <row r="4" spans="1:37" ht="49.5" customHeight="1" thickBot="1" x14ac:dyDescent="0.3">
      <c r="A4" s="235" t="s">
        <v>128</v>
      </c>
      <c r="B4" s="236"/>
      <c r="C4" s="185" t="s">
        <v>130</v>
      </c>
      <c r="D4" s="218" t="s">
        <v>137</v>
      </c>
      <c r="E4" s="218" t="s">
        <v>138</v>
      </c>
      <c r="F4" s="251"/>
      <c r="G4" s="251"/>
      <c r="H4" s="182" t="s">
        <v>125</v>
      </c>
      <c r="I4" s="180" t="s">
        <v>126</v>
      </c>
      <c r="J4" s="180" t="s">
        <v>123</v>
      </c>
      <c r="K4" s="181" t="s">
        <v>25</v>
      </c>
      <c r="L4" s="182" t="s">
        <v>125</v>
      </c>
      <c r="M4" s="180" t="s">
        <v>126</v>
      </c>
      <c r="N4" s="180" t="s">
        <v>123</v>
      </c>
      <c r="O4" s="181" t="s">
        <v>25</v>
      </c>
      <c r="P4" s="182" t="s">
        <v>125</v>
      </c>
      <c r="Q4" s="180" t="s">
        <v>126</v>
      </c>
      <c r="R4" s="180" t="s">
        <v>123</v>
      </c>
      <c r="S4" s="181" t="s">
        <v>25</v>
      </c>
      <c r="T4" s="182" t="s">
        <v>125</v>
      </c>
      <c r="U4" s="180" t="s">
        <v>126</v>
      </c>
      <c r="V4" s="180" t="s">
        <v>123</v>
      </c>
      <c r="W4" s="181" t="s">
        <v>25</v>
      </c>
      <c r="X4" s="182" t="s">
        <v>125</v>
      </c>
      <c r="Y4" s="180" t="s">
        <v>126</v>
      </c>
      <c r="Z4" s="180" t="s">
        <v>123</v>
      </c>
      <c r="AA4" s="181" t="s">
        <v>25</v>
      </c>
      <c r="AB4" s="182" t="s">
        <v>125</v>
      </c>
      <c r="AC4" s="180" t="s">
        <v>126</v>
      </c>
      <c r="AD4" s="180" t="s">
        <v>123</v>
      </c>
      <c r="AE4" s="181" t="s">
        <v>25</v>
      </c>
      <c r="AF4" s="182" t="s">
        <v>125</v>
      </c>
      <c r="AG4" s="180" t="s">
        <v>126</v>
      </c>
      <c r="AH4" s="182" t="s">
        <v>125</v>
      </c>
      <c r="AI4" s="180" t="s">
        <v>126</v>
      </c>
      <c r="AJ4" s="180" t="s">
        <v>123</v>
      </c>
      <c r="AK4" s="181" t="s">
        <v>10</v>
      </c>
    </row>
    <row r="5" spans="1:37" x14ac:dyDescent="0.25">
      <c r="A5" s="4"/>
      <c r="B5" s="5"/>
      <c r="C5" s="44"/>
      <c r="D5" s="44"/>
      <c r="E5" s="44"/>
      <c r="F5" s="175"/>
      <c r="G5" s="176"/>
      <c r="H5" s="6" t="e">
        <f>+I5/F5</f>
        <v>#DIV/0!</v>
      </c>
      <c r="I5" s="135">
        <v>10</v>
      </c>
      <c r="J5" s="140">
        <v>4</v>
      </c>
      <c r="K5" s="129">
        <f>+I5*J5</f>
        <v>40</v>
      </c>
      <c r="L5" s="6" t="e">
        <f>M5/F5</f>
        <v>#DIV/0!</v>
      </c>
      <c r="M5" s="135">
        <v>10</v>
      </c>
      <c r="N5" s="141" t="e">
        <f>VLOOKUP(M5,Rendimientos!E:F,2,FALSE)</f>
        <v>#N/A</v>
      </c>
      <c r="O5" s="129" t="e">
        <f>M5*N5</f>
        <v>#N/A</v>
      </c>
      <c r="P5" s="7" t="e">
        <f>+Q5/F5</f>
        <v>#DIV/0!</v>
      </c>
      <c r="Q5" s="135"/>
      <c r="R5" s="141" t="e">
        <f>VLOOKUP(Q5,Rendimientos!I:J,2,FALSE)</f>
        <v>#N/A</v>
      </c>
      <c r="S5" s="129" t="e">
        <f>+Q5*R5</f>
        <v>#N/A</v>
      </c>
      <c r="T5" s="6" t="e">
        <f>+U5/F5</f>
        <v>#DIV/0!</v>
      </c>
      <c r="U5" s="135"/>
      <c r="V5" s="141" t="e">
        <f>VLOOKUP(U5,Rendimientos!M:N,2,FALSE)</f>
        <v>#N/A</v>
      </c>
      <c r="W5" s="129" t="e">
        <f>+U5*V5</f>
        <v>#N/A</v>
      </c>
      <c r="X5" s="6" t="e">
        <f>+Y5/F5</f>
        <v>#DIV/0!</v>
      </c>
      <c r="Y5" s="135"/>
      <c r="Z5" s="141" t="e">
        <f>VLOOKUP(Y5,Rendimientos!Q:R,2,FALSE)</f>
        <v>#N/A</v>
      </c>
      <c r="AA5" s="129" t="e">
        <f>+Y5*Z5</f>
        <v>#N/A</v>
      </c>
      <c r="AB5" s="8" t="e">
        <f>+AC5/F5</f>
        <v>#DIV/0!</v>
      </c>
      <c r="AC5" s="135"/>
      <c r="AD5" s="141" t="e">
        <f>VLOOKUP(AC5,Rendimientos!U:V,2,FALSE)</f>
        <v>#N/A</v>
      </c>
      <c r="AE5" s="129" t="e">
        <f>+AC5*AD5</f>
        <v>#N/A</v>
      </c>
      <c r="AF5" s="6" t="e">
        <f>+AG5/F5</f>
        <v>#DIV/0!</v>
      </c>
      <c r="AG5" s="135"/>
      <c r="AH5" s="6" t="e">
        <f>+AI5/F5</f>
        <v>#DIV/0!</v>
      </c>
      <c r="AI5" s="135"/>
      <c r="AJ5" s="141" t="e">
        <f>VLOOKUP(AI5,Rendimientos!AA:AB,2,FALSE)</f>
        <v>#N/A</v>
      </c>
      <c r="AK5" s="129" t="e">
        <f>+AI5*AJ5</f>
        <v>#N/A</v>
      </c>
    </row>
    <row r="6" spans="1:37" x14ac:dyDescent="0.25">
      <c r="A6" s="9"/>
      <c r="B6" s="10"/>
      <c r="C6" s="45"/>
      <c r="D6" s="45"/>
      <c r="E6" s="45"/>
      <c r="F6" s="177"/>
      <c r="G6" s="177"/>
      <c r="H6" s="11" t="e">
        <f t="shared" ref="H6:H15" si="0">+I6/F6</f>
        <v>#DIV/0!</v>
      </c>
      <c r="I6" s="136"/>
      <c r="J6" s="141" t="e">
        <f>VLOOKUP(C6,Rendimientos!A:B,2,FALSE)</f>
        <v>#N/A</v>
      </c>
      <c r="K6" s="130" t="e">
        <f t="shared" ref="K6:K15" si="1">+I6*J6</f>
        <v>#N/A</v>
      </c>
      <c r="L6" s="11" t="e">
        <f t="shared" ref="L6:L15" si="2">M6/F6</f>
        <v>#DIV/0!</v>
      </c>
      <c r="M6" s="136"/>
      <c r="N6" s="141" t="e">
        <f>VLOOKUP(M6,Rendimientos!E:F,2,FALSE)</f>
        <v>#N/A</v>
      </c>
      <c r="O6" s="130" t="e">
        <f t="shared" ref="O6:O15" si="3">M6*N6</f>
        <v>#N/A</v>
      </c>
      <c r="P6" s="12" t="e">
        <f t="shared" ref="P6:P14" si="4">+Q6/F6</f>
        <v>#DIV/0!</v>
      </c>
      <c r="Q6" s="136"/>
      <c r="R6" s="141" t="e">
        <f>VLOOKUP(Q6,Rendimientos!I:J,2,FALSE)</f>
        <v>#N/A</v>
      </c>
      <c r="S6" s="130" t="e">
        <f t="shared" ref="S6:S15" si="5">+Q6*R6</f>
        <v>#N/A</v>
      </c>
      <c r="T6" s="11" t="e">
        <f t="shared" ref="T6:T15" si="6">+U6/F6</f>
        <v>#DIV/0!</v>
      </c>
      <c r="U6" s="136"/>
      <c r="V6" s="141" t="e">
        <f>VLOOKUP(U6,Rendimientos!M:N,2,FALSE)</f>
        <v>#N/A</v>
      </c>
      <c r="W6" s="130" t="e">
        <f t="shared" ref="W6:W15" si="7">+U6*V6</f>
        <v>#N/A</v>
      </c>
      <c r="X6" s="11" t="e">
        <f t="shared" ref="X6:X15" si="8">+Y6/F6</f>
        <v>#DIV/0!</v>
      </c>
      <c r="Y6" s="136"/>
      <c r="Z6" s="141" t="e">
        <f>VLOOKUP(Y6,Rendimientos!Q:R,2,FALSE)</f>
        <v>#N/A</v>
      </c>
      <c r="AA6" s="130" t="e">
        <f t="shared" ref="AA6:AA15" si="9">+Y6*Z6</f>
        <v>#N/A</v>
      </c>
      <c r="AB6" s="13" t="e">
        <f t="shared" ref="AB6:AB15" si="10">+AC6/F6</f>
        <v>#DIV/0!</v>
      </c>
      <c r="AC6" s="136"/>
      <c r="AD6" s="141" t="e">
        <f>VLOOKUP(AC6,Rendimientos!U:V,2,FALSE)</f>
        <v>#N/A</v>
      </c>
      <c r="AE6" s="130" t="e">
        <f t="shared" ref="AE6:AE15" si="11">+AC6*AD6</f>
        <v>#N/A</v>
      </c>
      <c r="AF6" s="11" t="e">
        <f t="shared" ref="AF6:AF15" si="12">+AG6/F6</f>
        <v>#DIV/0!</v>
      </c>
      <c r="AG6" s="136"/>
      <c r="AH6" s="14" t="e">
        <f t="shared" ref="AH6:AH15" si="13">+AI6/F6</f>
        <v>#DIV/0!</v>
      </c>
      <c r="AI6" s="136"/>
      <c r="AJ6" s="141" t="e">
        <f>VLOOKUP(AI6,Rendimientos!AA:AB,2,FALSE)</f>
        <v>#N/A</v>
      </c>
      <c r="AK6" s="130" t="e">
        <f t="shared" ref="AK6:AK15" si="14">+AI6*AJ6</f>
        <v>#N/A</v>
      </c>
    </row>
    <row r="7" spans="1:37" x14ac:dyDescent="0.25">
      <c r="A7" s="15"/>
      <c r="B7" s="16"/>
      <c r="C7" s="46"/>
      <c r="D7" s="46"/>
      <c r="E7" s="46"/>
      <c r="F7" s="178"/>
      <c r="G7" s="178"/>
      <c r="H7" s="11" t="e">
        <f t="shared" si="0"/>
        <v>#DIV/0!</v>
      </c>
      <c r="I7" s="136"/>
      <c r="J7" s="142" t="e">
        <f>VLOOKUP(C7,Rendimientos!A:B,2,FALSE)</f>
        <v>#N/A</v>
      </c>
      <c r="K7" s="130" t="e">
        <f t="shared" si="1"/>
        <v>#N/A</v>
      </c>
      <c r="L7" s="11" t="e">
        <f t="shared" si="2"/>
        <v>#DIV/0!</v>
      </c>
      <c r="M7" s="136"/>
      <c r="N7" s="141" t="e">
        <f>VLOOKUP(M7,Rendimientos!E:F,2,FALSE)</f>
        <v>#N/A</v>
      </c>
      <c r="O7" s="130" t="e">
        <f t="shared" si="3"/>
        <v>#N/A</v>
      </c>
      <c r="P7" s="17" t="e">
        <f t="shared" si="4"/>
        <v>#DIV/0!</v>
      </c>
      <c r="Q7" s="136"/>
      <c r="R7" s="141" t="e">
        <f>VLOOKUP(Q7,Rendimientos!I:J,2,FALSE)</f>
        <v>#N/A</v>
      </c>
      <c r="S7" s="134" t="e">
        <f t="shared" si="5"/>
        <v>#N/A</v>
      </c>
      <c r="T7" s="11" t="e">
        <f t="shared" si="6"/>
        <v>#DIV/0!</v>
      </c>
      <c r="U7" s="136"/>
      <c r="V7" s="141" t="e">
        <f>VLOOKUP(U7,Rendimientos!M:N,2,FALSE)</f>
        <v>#N/A</v>
      </c>
      <c r="W7" s="134" t="e">
        <f t="shared" si="7"/>
        <v>#N/A</v>
      </c>
      <c r="X7" s="11" t="e">
        <f t="shared" si="8"/>
        <v>#DIV/0!</v>
      </c>
      <c r="Y7" s="136"/>
      <c r="Z7" s="141" t="e">
        <f>VLOOKUP(Y7,Rendimientos!Q:R,2,FALSE)</f>
        <v>#N/A</v>
      </c>
      <c r="AA7" s="134" t="e">
        <f t="shared" si="9"/>
        <v>#N/A</v>
      </c>
      <c r="AB7" s="13" t="e">
        <f t="shared" si="10"/>
        <v>#DIV/0!</v>
      </c>
      <c r="AC7" s="136"/>
      <c r="AD7" s="141" t="e">
        <f>VLOOKUP(AC7,Rendimientos!U:V,2,FALSE)</f>
        <v>#N/A</v>
      </c>
      <c r="AE7" s="134" t="e">
        <f t="shared" si="11"/>
        <v>#N/A</v>
      </c>
      <c r="AF7" s="11" t="e">
        <f t="shared" si="12"/>
        <v>#DIV/0!</v>
      </c>
      <c r="AG7" s="136"/>
      <c r="AH7" s="18" t="e">
        <f t="shared" si="13"/>
        <v>#DIV/0!</v>
      </c>
      <c r="AI7" s="136"/>
      <c r="AJ7" s="141" t="e">
        <f>VLOOKUP(AI7,Rendimientos!AA:AB,2,FALSE)</f>
        <v>#N/A</v>
      </c>
      <c r="AK7" s="134" t="e">
        <f t="shared" si="14"/>
        <v>#N/A</v>
      </c>
    </row>
    <row r="8" spans="1:37" x14ac:dyDescent="0.25">
      <c r="A8" s="19"/>
      <c r="B8" s="20"/>
      <c r="C8" s="47"/>
      <c r="D8" s="47"/>
      <c r="E8" s="47"/>
      <c r="F8" s="177"/>
      <c r="G8" s="177"/>
      <c r="H8" s="14" t="e">
        <f t="shared" si="0"/>
        <v>#DIV/0!</v>
      </c>
      <c r="I8" s="137"/>
      <c r="J8" s="143" t="e">
        <f>VLOOKUP(C8,Rendimientos!A:B,2,FALSE)</f>
        <v>#N/A</v>
      </c>
      <c r="K8" s="131" t="e">
        <f t="shared" si="1"/>
        <v>#N/A</v>
      </c>
      <c r="L8" s="14" t="e">
        <f t="shared" si="2"/>
        <v>#DIV/0!</v>
      </c>
      <c r="M8" s="137"/>
      <c r="N8" s="141" t="e">
        <f>VLOOKUP(M8,Rendimientos!E:F,2,FALSE)</f>
        <v>#N/A</v>
      </c>
      <c r="O8" s="131" t="e">
        <f t="shared" si="3"/>
        <v>#N/A</v>
      </c>
      <c r="P8" s="13" t="e">
        <f t="shared" si="4"/>
        <v>#DIV/0!</v>
      </c>
      <c r="Q8" s="137"/>
      <c r="R8" s="141" t="e">
        <f>VLOOKUP(Q8,Rendimientos!I:J,2,FALSE)</f>
        <v>#N/A</v>
      </c>
      <c r="S8" s="131" t="e">
        <f t="shared" si="5"/>
        <v>#N/A</v>
      </c>
      <c r="T8" s="14" t="e">
        <f t="shared" si="6"/>
        <v>#DIV/0!</v>
      </c>
      <c r="U8" s="137"/>
      <c r="V8" s="141" t="e">
        <f>VLOOKUP(U8,Rendimientos!M:N,2,FALSE)</f>
        <v>#N/A</v>
      </c>
      <c r="W8" s="131" t="e">
        <f t="shared" si="7"/>
        <v>#N/A</v>
      </c>
      <c r="X8" s="14" t="e">
        <f t="shared" si="8"/>
        <v>#DIV/0!</v>
      </c>
      <c r="Y8" s="137"/>
      <c r="Z8" s="141" t="e">
        <f>VLOOKUP(Y8,Rendimientos!Q:R,2,FALSE)</f>
        <v>#N/A</v>
      </c>
      <c r="AA8" s="131" t="e">
        <f t="shared" si="9"/>
        <v>#N/A</v>
      </c>
      <c r="AB8" s="13" t="e">
        <f t="shared" si="10"/>
        <v>#DIV/0!</v>
      </c>
      <c r="AC8" s="137"/>
      <c r="AD8" s="141" t="e">
        <f>VLOOKUP(AC8,Rendimientos!U:V,2,FALSE)</f>
        <v>#N/A</v>
      </c>
      <c r="AE8" s="131" t="e">
        <f t="shared" si="11"/>
        <v>#N/A</v>
      </c>
      <c r="AF8" s="14" t="e">
        <f t="shared" si="12"/>
        <v>#DIV/0!</v>
      </c>
      <c r="AG8" s="137"/>
      <c r="AH8" s="14" t="e">
        <f t="shared" si="13"/>
        <v>#DIV/0!</v>
      </c>
      <c r="AI8" s="137"/>
      <c r="AJ8" s="141" t="e">
        <f>VLOOKUP(AI8,Rendimientos!AA:AB,2,FALSE)</f>
        <v>#N/A</v>
      </c>
      <c r="AK8" s="131" t="e">
        <f t="shared" si="14"/>
        <v>#N/A</v>
      </c>
    </row>
    <row r="9" spans="1:37" x14ac:dyDescent="0.25">
      <c r="A9" s="21"/>
      <c r="B9" s="22"/>
      <c r="C9" s="48"/>
      <c r="D9" s="48"/>
      <c r="E9" s="48"/>
      <c r="F9" s="177"/>
      <c r="G9" s="177"/>
      <c r="H9" s="14" t="e">
        <f t="shared" si="0"/>
        <v>#DIV/0!</v>
      </c>
      <c r="I9" s="137"/>
      <c r="J9" s="143" t="e">
        <f>VLOOKUP(C9,Rendimientos!A:B,2,FALSE)</f>
        <v>#N/A</v>
      </c>
      <c r="K9" s="131" t="e">
        <f t="shared" si="1"/>
        <v>#N/A</v>
      </c>
      <c r="L9" s="14" t="e">
        <f t="shared" si="2"/>
        <v>#DIV/0!</v>
      </c>
      <c r="M9" s="137"/>
      <c r="N9" s="141" t="e">
        <f>VLOOKUP(M9,Rendimientos!E:F,2,FALSE)</f>
        <v>#N/A</v>
      </c>
      <c r="O9" s="131" t="e">
        <f t="shared" si="3"/>
        <v>#N/A</v>
      </c>
      <c r="P9" s="13" t="e">
        <f t="shared" si="4"/>
        <v>#DIV/0!</v>
      </c>
      <c r="Q9" s="137"/>
      <c r="R9" s="141" t="e">
        <f>VLOOKUP(Q9,Rendimientos!I:J,2,FALSE)</f>
        <v>#N/A</v>
      </c>
      <c r="S9" s="131" t="e">
        <f t="shared" si="5"/>
        <v>#N/A</v>
      </c>
      <c r="T9" s="14" t="e">
        <f t="shared" si="6"/>
        <v>#DIV/0!</v>
      </c>
      <c r="U9" s="137"/>
      <c r="V9" s="141" t="e">
        <f>VLOOKUP(U9,Rendimientos!M:N,2,FALSE)</f>
        <v>#N/A</v>
      </c>
      <c r="W9" s="131" t="e">
        <f t="shared" si="7"/>
        <v>#N/A</v>
      </c>
      <c r="X9" s="14" t="e">
        <f t="shared" si="8"/>
        <v>#DIV/0!</v>
      </c>
      <c r="Y9" s="137"/>
      <c r="Z9" s="141" t="e">
        <f>VLOOKUP(Y9,Rendimientos!Q:R,2,FALSE)</f>
        <v>#N/A</v>
      </c>
      <c r="AA9" s="131" t="e">
        <f t="shared" si="9"/>
        <v>#N/A</v>
      </c>
      <c r="AB9" s="13" t="e">
        <f t="shared" si="10"/>
        <v>#DIV/0!</v>
      </c>
      <c r="AC9" s="137"/>
      <c r="AD9" s="141" t="e">
        <f>VLOOKUP(AC9,Rendimientos!U:V,2,FALSE)</f>
        <v>#N/A</v>
      </c>
      <c r="AE9" s="131" t="e">
        <f t="shared" si="11"/>
        <v>#N/A</v>
      </c>
      <c r="AF9" s="14" t="e">
        <f t="shared" si="12"/>
        <v>#DIV/0!</v>
      </c>
      <c r="AG9" s="137"/>
      <c r="AH9" s="14" t="e">
        <f t="shared" si="13"/>
        <v>#DIV/0!</v>
      </c>
      <c r="AI9" s="137"/>
      <c r="AJ9" s="141" t="e">
        <f>VLOOKUP(AI9,Rendimientos!AA:AB,2,FALSE)</f>
        <v>#N/A</v>
      </c>
      <c r="AK9" s="131" t="e">
        <f t="shared" si="14"/>
        <v>#N/A</v>
      </c>
    </row>
    <row r="10" spans="1:37" x14ac:dyDescent="0.25">
      <c r="A10" s="19"/>
      <c r="B10" s="20"/>
      <c r="C10" s="47"/>
      <c r="D10" s="47"/>
      <c r="E10" s="47"/>
      <c r="F10" s="177"/>
      <c r="G10" s="177"/>
      <c r="H10" s="14" t="e">
        <f t="shared" si="0"/>
        <v>#DIV/0!</v>
      </c>
      <c r="I10" s="137"/>
      <c r="J10" s="143" t="e">
        <f>VLOOKUP(C10,Rendimientos!A:B,2,FALSE)</f>
        <v>#N/A</v>
      </c>
      <c r="K10" s="131" t="e">
        <f t="shared" si="1"/>
        <v>#N/A</v>
      </c>
      <c r="L10" s="14" t="e">
        <f t="shared" si="2"/>
        <v>#DIV/0!</v>
      </c>
      <c r="M10" s="137"/>
      <c r="N10" s="141" t="e">
        <f>VLOOKUP(M10,Rendimientos!E:F,2,FALSE)</f>
        <v>#N/A</v>
      </c>
      <c r="O10" s="131" t="e">
        <f t="shared" si="3"/>
        <v>#N/A</v>
      </c>
      <c r="P10" s="13" t="e">
        <f t="shared" si="4"/>
        <v>#DIV/0!</v>
      </c>
      <c r="Q10" s="137"/>
      <c r="R10" s="141" t="e">
        <f>VLOOKUP(Q10,Rendimientos!I:J,2,FALSE)</f>
        <v>#N/A</v>
      </c>
      <c r="S10" s="131" t="e">
        <f t="shared" si="5"/>
        <v>#N/A</v>
      </c>
      <c r="T10" s="14" t="e">
        <f t="shared" si="6"/>
        <v>#DIV/0!</v>
      </c>
      <c r="U10" s="137"/>
      <c r="V10" s="141" t="e">
        <f>VLOOKUP(U10,Rendimientos!M:N,2,FALSE)</f>
        <v>#N/A</v>
      </c>
      <c r="W10" s="131" t="e">
        <f t="shared" si="7"/>
        <v>#N/A</v>
      </c>
      <c r="X10" s="14" t="e">
        <f t="shared" si="8"/>
        <v>#DIV/0!</v>
      </c>
      <c r="Y10" s="137"/>
      <c r="Z10" s="141" t="e">
        <f>VLOOKUP(Y10,Rendimientos!Q:R,2,FALSE)</f>
        <v>#N/A</v>
      </c>
      <c r="AA10" s="131" t="e">
        <f t="shared" si="9"/>
        <v>#N/A</v>
      </c>
      <c r="AB10" s="13" t="e">
        <f t="shared" si="10"/>
        <v>#DIV/0!</v>
      </c>
      <c r="AC10" s="137"/>
      <c r="AD10" s="141" t="e">
        <f>VLOOKUP(AC10,Rendimientos!U:V,2,FALSE)</f>
        <v>#N/A</v>
      </c>
      <c r="AE10" s="131" t="e">
        <f t="shared" si="11"/>
        <v>#N/A</v>
      </c>
      <c r="AF10" s="14" t="e">
        <f t="shared" si="12"/>
        <v>#DIV/0!</v>
      </c>
      <c r="AG10" s="137"/>
      <c r="AH10" s="14" t="e">
        <f t="shared" si="13"/>
        <v>#DIV/0!</v>
      </c>
      <c r="AI10" s="137"/>
      <c r="AJ10" s="141" t="e">
        <f>VLOOKUP(AI10,Rendimientos!AA:AB,2,FALSE)</f>
        <v>#N/A</v>
      </c>
      <c r="AK10" s="131" t="e">
        <f t="shared" si="14"/>
        <v>#N/A</v>
      </c>
    </row>
    <row r="11" spans="1:37" x14ac:dyDescent="0.25">
      <c r="A11" s="15"/>
      <c r="B11" s="16"/>
      <c r="C11" s="46"/>
      <c r="D11" s="46"/>
      <c r="E11" s="46"/>
      <c r="F11" s="178"/>
      <c r="G11" s="178"/>
      <c r="H11" s="11" t="e">
        <f t="shared" si="0"/>
        <v>#DIV/0!</v>
      </c>
      <c r="I11" s="136"/>
      <c r="J11" s="142" t="e">
        <f>VLOOKUP(C11,Rendimientos!A:B,2,FALSE)</f>
        <v>#N/A</v>
      </c>
      <c r="K11" s="130" t="e">
        <f t="shared" si="1"/>
        <v>#N/A</v>
      </c>
      <c r="L11" s="11" t="e">
        <f t="shared" si="2"/>
        <v>#DIV/0!</v>
      </c>
      <c r="M11" s="136"/>
      <c r="N11" s="141" t="e">
        <f>VLOOKUP(M11,Rendimientos!E:F,2,FALSE)</f>
        <v>#N/A</v>
      </c>
      <c r="O11" s="130" t="e">
        <f t="shared" si="3"/>
        <v>#N/A</v>
      </c>
      <c r="P11" s="17" t="e">
        <f t="shared" si="4"/>
        <v>#DIV/0!</v>
      </c>
      <c r="Q11" s="136"/>
      <c r="R11" s="141" t="e">
        <f>VLOOKUP(Q11,Rendimientos!I:J,2,FALSE)</f>
        <v>#N/A</v>
      </c>
      <c r="S11" s="134" t="e">
        <f t="shared" si="5"/>
        <v>#N/A</v>
      </c>
      <c r="T11" s="11" t="e">
        <f t="shared" si="6"/>
        <v>#DIV/0!</v>
      </c>
      <c r="U11" s="136"/>
      <c r="V11" s="141" t="e">
        <f>VLOOKUP(U11,Rendimientos!M:N,2,FALSE)</f>
        <v>#N/A</v>
      </c>
      <c r="W11" s="134" t="e">
        <f t="shared" si="7"/>
        <v>#N/A</v>
      </c>
      <c r="X11" s="11" t="e">
        <f t="shared" si="8"/>
        <v>#DIV/0!</v>
      </c>
      <c r="Y11" s="136"/>
      <c r="Z11" s="141" t="e">
        <f>VLOOKUP(Y11,Rendimientos!Q:R,2,FALSE)</f>
        <v>#N/A</v>
      </c>
      <c r="AA11" s="134" t="e">
        <f t="shared" si="9"/>
        <v>#N/A</v>
      </c>
      <c r="AB11" s="13" t="e">
        <f t="shared" si="10"/>
        <v>#DIV/0!</v>
      </c>
      <c r="AC11" s="136"/>
      <c r="AD11" s="141" t="e">
        <f>VLOOKUP(AC11,Rendimientos!U:V,2,FALSE)</f>
        <v>#N/A</v>
      </c>
      <c r="AE11" s="134" t="e">
        <f t="shared" si="11"/>
        <v>#N/A</v>
      </c>
      <c r="AF11" s="11" t="e">
        <f t="shared" si="12"/>
        <v>#DIV/0!</v>
      </c>
      <c r="AG11" s="136"/>
      <c r="AH11" s="18" t="e">
        <f t="shared" si="13"/>
        <v>#DIV/0!</v>
      </c>
      <c r="AI11" s="136"/>
      <c r="AJ11" s="141" t="e">
        <f>VLOOKUP(AI11,Rendimientos!AA:AB,2,FALSE)</f>
        <v>#N/A</v>
      </c>
      <c r="AK11" s="134" t="e">
        <f t="shared" si="14"/>
        <v>#N/A</v>
      </c>
    </row>
    <row r="12" spans="1:37" x14ac:dyDescent="0.25">
      <c r="A12" s="19"/>
      <c r="B12" s="20"/>
      <c r="C12" s="47"/>
      <c r="D12" s="47"/>
      <c r="E12" s="47"/>
      <c r="F12" s="177"/>
      <c r="G12" s="177"/>
      <c r="H12" s="14" t="e">
        <f t="shared" si="0"/>
        <v>#DIV/0!</v>
      </c>
      <c r="I12" s="137"/>
      <c r="J12" s="143" t="e">
        <f>VLOOKUP(C12,Rendimientos!A:B,2,FALSE)</f>
        <v>#N/A</v>
      </c>
      <c r="K12" s="131" t="e">
        <f t="shared" si="1"/>
        <v>#N/A</v>
      </c>
      <c r="L12" s="14" t="e">
        <f t="shared" si="2"/>
        <v>#DIV/0!</v>
      </c>
      <c r="M12" s="137"/>
      <c r="N12" s="141" t="e">
        <f>VLOOKUP(M12,Rendimientos!E:F,2,FALSE)</f>
        <v>#N/A</v>
      </c>
      <c r="O12" s="131" t="e">
        <f t="shared" si="3"/>
        <v>#N/A</v>
      </c>
      <c r="P12" s="13" t="e">
        <f t="shared" si="4"/>
        <v>#DIV/0!</v>
      </c>
      <c r="Q12" s="137"/>
      <c r="R12" s="141" t="e">
        <f>VLOOKUP(Q12,Rendimientos!I:J,2,FALSE)</f>
        <v>#N/A</v>
      </c>
      <c r="S12" s="131" t="e">
        <f t="shared" si="5"/>
        <v>#N/A</v>
      </c>
      <c r="T12" s="14" t="e">
        <f t="shared" si="6"/>
        <v>#DIV/0!</v>
      </c>
      <c r="U12" s="137"/>
      <c r="V12" s="141" t="e">
        <f>VLOOKUP(U12,Rendimientos!M:N,2,FALSE)</f>
        <v>#N/A</v>
      </c>
      <c r="W12" s="131" t="e">
        <f t="shared" si="7"/>
        <v>#N/A</v>
      </c>
      <c r="X12" s="14" t="e">
        <f t="shared" si="8"/>
        <v>#DIV/0!</v>
      </c>
      <c r="Y12" s="137"/>
      <c r="Z12" s="141" t="e">
        <f>VLOOKUP(Y12,Rendimientos!Q:R,2,FALSE)</f>
        <v>#N/A</v>
      </c>
      <c r="AA12" s="131" t="e">
        <f t="shared" si="9"/>
        <v>#N/A</v>
      </c>
      <c r="AB12" s="13" t="e">
        <f t="shared" si="10"/>
        <v>#DIV/0!</v>
      </c>
      <c r="AC12" s="137"/>
      <c r="AD12" s="141" t="e">
        <f>VLOOKUP(AC12,Rendimientos!U:V,2,FALSE)</f>
        <v>#N/A</v>
      </c>
      <c r="AE12" s="131" t="e">
        <f t="shared" si="11"/>
        <v>#N/A</v>
      </c>
      <c r="AF12" s="14" t="e">
        <f t="shared" si="12"/>
        <v>#DIV/0!</v>
      </c>
      <c r="AG12" s="137"/>
      <c r="AH12" s="14" t="e">
        <f t="shared" si="13"/>
        <v>#DIV/0!</v>
      </c>
      <c r="AI12" s="137"/>
      <c r="AJ12" s="141" t="e">
        <f>VLOOKUP(AI12,Rendimientos!AA:AB,2,FALSE)</f>
        <v>#N/A</v>
      </c>
      <c r="AK12" s="131" t="e">
        <f t="shared" si="14"/>
        <v>#N/A</v>
      </c>
    </row>
    <row r="13" spans="1:37" x14ac:dyDescent="0.25">
      <c r="A13" s="21"/>
      <c r="B13" s="22"/>
      <c r="C13" s="48"/>
      <c r="D13" s="48"/>
      <c r="E13" s="48"/>
      <c r="F13" s="177"/>
      <c r="G13" s="177"/>
      <c r="H13" s="14" t="e">
        <f t="shared" si="0"/>
        <v>#DIV/0!</v>
      </c>
      <c r="I13" s="137"/>
      <c r="J13" s="143" t="e">
        <f>VLOOKUP(C13,Rendimientos!A:B,2,FALSE)</f>
        <v>#N/A</v>
      </c>
      <c r="K13" s="131" t="e">
        <f t="shared" si="1"/>
        <v>#N/A</v>
      </c>
      <c r="L13" s="14" t="e">
        <f t="shared" si="2"/>
        <v>#DIV/0!</v>
      </c>
      <c r="M13" s="137"/>
      <c r="N13" s="141" t="e">
        <f>VLOOKUP(M13,Rendimientos!E:F,2,FALSE)</f>
        <v>#N/A</v>
      </c>
      <c r="O13" s="131" t="e">
        <f t="shared" si="3"/>
        <v>#N/A</v>
      </c>
      <c r="P13" s="13" t="e">
        <f t="shared" si="4"/>
        <v>#DIV/0!</v>
      </c>
      <c r="Q13" s="137"/>
      <c r="R13" s="141" t="e">
        <f>VLOOKUP(Q13,Rendimientos!I:J,2,FALSE)</f>
        <v>#N/A</v>
      </c>
      <c r="S13" s="131" t="e">
        <f t="shared" si="5"/>
        <v>#N/A</v>
      </c>
      <c r="T13" s="14" t="e">
        <f t="shared" si="6"/>
        <v>#DIV/0!</v>
      </c>
      <c r="U13" s="137"/>
      <c r="V13" s="141" t="e">
        <f>VLOOKUP(U13,Rendimientos!M:N,2,FALSE)</f>
        <v>#N/A</v>
      </c>
      <c r="W13" s="131" t="e">
        <f t="shared" si="7"/>
        <v>#N/A</v>
      </c>
      <c r="X13" s="14" t="e">
        <f t="shared" si="8"/>
        <v>#DIV/0!</v>
      </c>
      <c r="Y13" s="137"/>
      <c r="Z13" s="141" t="e">
        <f>VLOOKUP(Y13,Rendimientos!Q:R,2,FALSE)</f>
        <v>#N/A</v>
      </c>
      <c r="AA13" s="131" t="e">
        <f t="shared" si="9"/>
        <v>#N/A</v>
      </c>
      <c r="AB13" s="13" t="e">
        <f t="shared" si="10"/>
        <v>#DIV/0!</v>
      </c>
      <c r="AC13" s="137"/>
      <c r="AD13" s="141" t="e">
        <f>VLOOKUP(AC13,Rendimientos!U:V,2,FALSE)</f>
        <v>#N/A</v>
      </c>
      <c r="AE13" s="131" t="e">
        <f t="shared" si="11"/>
        <v>#N/A</v>
      </c>
      <c r="AF13" s="14" t="e">
        <f t="shared" si="12"/>
        <v>#DIV/0!</v>
      </c>
      <c r="AG13" s="137"/>
      <c r="AH13" s="14" t="e">
        <f t="shared" si="13"/>
        <v>#DIV/0!</v>
      </c>
      <c r="AI13" s="137"/>
      <c r="AJ13" s="141" t="e">
        <f>VLOOKUP(AI13,Rendimientos!AA:AB,2,FALSE)</f>
        <v>#N/A</v>
      </c>
      <c r="AK13" s="131" t="e">
        <f t="shared" si="14"/>
        <v>#N/A</v>
      </c>
    </row>
    <row r="14" spans="1:37" x14ac:dyDescent="0.25">
      <c r="A14" s="21"/>
      <c r="B14" s="22"/>
      <c r="C14" s="48"/>
      <c r="D14" s="48"/>
      <c r="E14" s="48"/>
      <c r="F14" s="178"/>
      <c r="G14" s="178"/>
      <c r="H14" s="18" t="e">
        <f t="shared" si="0"/>
        <v>#DIV/0!</v>
      </c>
      <c r="I14" s="138"/>
      <c r="J14" s="144" t="e">
        <f>VLOOKUP(C14,Rendimientos!A:B,2,FALSE)</f>
        <v>#N/A</v>
      </c>
      <c r="K14" s="132" t="e">
        <f t="shared" si="1"/>
        <v>#N/A</v>
      </c>
      <c r="L14" s="18" t="e">
        <f t="shared" si="2"/>
        <v>#DIV/0!</v>
      </c>
      <c r="M14" s="138"/>
      <c r="N14" s="141" t="e">
        <f>VLOOKUP(M14,Rendimientos!E:F,2,FALSE)</f>
        <v>#N/A</v>
      </c>
      <c r="O14" s="132" t="e">
        <f t="shared" si="3"/>
        <v>#N/A</v>
      </c>
      <c r="P14" s="23" t="e">
        <f t="shared" si="4"/>
        <v>#DIV/0!</v>
      </c>
      <c r="Q14" s="138"/>
      <c r="R14" s="141" t="e">
        <f>VLOOKUP(Q14,Rendimientos!I:J,2,FALSE)</f>
        <v>#N/A</v>
      </c>
      <c r="S14" s="132" t="e">
        <f t="shared" si="5"/>
        <v>#N/A</v>
      </c>
      <c r="T14" s="18" t="e">
        <f t="shared" si="6"/>
        <v>#DIV/0!</v>
      </c>
      <c r="U14" s="138"/>
      <c r="V14" s="141" t="e">
        <f>VLOOKUP(U14,Rendimientos!M:N,2,FALSE)</f>
        <v>#N/A</v>
      </c>
      <c r="W14" s="132" t="e">
        <f t="shared" si="7"/>
        <v>#N/A</v>
      </c>
      <c r="X14" s="18" t="e">
        <f t="shared" si="8"/>
        <v>#DIV/0!</v>
      </c>
      <c r="Y14" s="138"/>
      <c r="Z14" s="141" t="e">
        <f>VLOOKUP(Y14,Rendimientos!Q:R,2,FALSE)</f>
        <v>#N/A</v>
      </c>
      <c r="AA14" s="132" t="e">
        <f t="shared" si="9"/>
        <v>#N/A</v>
      </c>
      <c r="AB14" s="23" t="e">
        <f t="shared" si="10"/>
        <v>#DIV/0!</v>
      </c>
      <c r="AC14" s="138"/>
      <c r="AD14" s="141" t="e">
        <f>VLOOKUP(AC14,Rendimientos!U:V,2,FALSE)</f>
        <v>#N/A</v>
      </c>
      <c r="AE14" s="132" t="e">
        <f t="shared" si="11"/>
        <v>#N/A</v>
      </c>
      <c r="AF14" s="18" t="e">
        <f t="shared" si="12"/>
        <v>#DIV/0!</v>
      </c>
      <c r="AG14" s="138"/>
      <c r="AH14" s="18" t="e">
        <f t="shared" si="13"/>
        <v>#DIV/0!</v>
      </c>
      <c r="AI14" s="138"/>
      <c r="AJ14" s="141" t="e">
        <f>VLOOKUP(AI14,Rendimientos!AA:AB,2,FALSE)</f>
        <v>#N/A</v>
      </c>
      <c r="AK14" s="132" t="e">
        <f t="shared" si="14"/>
        <v>#N/A</v>
      </c>
    </row>
    <row r="15" spans="1:37" ht="15.75" thickBot="1" x14ac:dyDescent="0.3">
      <c r="A15" s="24"/>
      <c r="B15" s="25"/>
      <c r="C15" s="49"/>
      <c r="D15" s="49"/>
      <c r="E15" s="49"/>
      <c r="F15" s="179"/>
      <c r="G15" s="179"/>
      <c r="H15" s="26" t="e">
        <f t="shared" si="0"/>
        <v>#DIV/0!</v>
      </c>
      <c r="I15" s="139"/>
      <c r="J15" s="145" t="e">
        <f>VLOOKUP(C15,Rendimientos!A:B,2,FALSE)</f>
        <v>#N/A</v>
      </c>
      <c r="K15" s="133" t="e">
        <f t="shared" si="1"/>
        <v>#N/A</v>
      </c>
      <c r="L15" s="26" t="e">
        <f t="shared" si="2"/>
        <v>#DIV/0!</v>
      </c>
      <c r="M15" s="139"/>
      <c r="N15" s="141" t="e">
        <f>VLOOKUP(M15,Rendimientos!E:F,2,FALSE)</f>
        <v>#N/A</v>
      </c>
      <c r="O15" s="133" t="e">
        <f t="shared" si="3"/>
        <v>#N/A</v>
      </c>
      <c r="P15" s="28" t="e">
        <f>+Q15/F15</f>
        <v>#DIV/0!</v>
      </c>
      <c r="Q15" s="139"/>
      <c r="R15" s="141" t="e">
        <f>VLOOKUP(Q15,Rendimientos!I:J,2,FALSE)</f>
        <v>#N/A</v>
      </c>
      <c r="S15" s="133" t="e">
        <f t="shared" si="5"/>
        <v>#N/A</v>
      </c>
      <c r="T15" s="26" t="e">
        <f t="shared" si="6"/>
        <v>#DIV/0!</v>
      </c>
      <c r="U15" s="139"/>
      <c r="V15" s="141" t="e">
        <f>VLOOKUP(U15,Rendimientos!M:N,2,FALSE)</f>
        <v>#N/A</v>
      </c>
      <c r="W15" s="133" t="e">
        <f t="shared" si="7"/>
        <v>#N/A</v>
      </c>
      <c r="X15" s="26" t="e">
        <f t="shared" si="8"/>
        <v>#DIV/0!</v>
      </c>
      <c r="Y15" s="139"/>
      <c r="Z15" s="141" t="e">
        <f>VLOOKUP(Y15,Rendimientos!Q:R,2,FALSE)</f>
        <v>#N/A</v>
      </c>
      <c r="AA15" s="133" t="e">
        <f t="shared" si="9"/>
        <v>#N/A</v>
      </c>
      <c r="AB15" s="28" t="e">
        <f t="shared" si="10"/>
        <v>#DIV/0!</v>
      </c>
      <c r="AC15" s="139"/>
      <c r="AD15" s="141" t="e">
        <f>VLOOKUP(AC15,Rendimientos!U:V,2,FALSE)</f>
        <v>#N/A</v>
      </c>
      <c r="AE15" s="133" t="e">
        <f t="shared" si="11"/>
        <v>#N/A</v>
      </c>
      <c r="AF15" s="26" t="e">
        <f t="shared" si="12"/>
        <v>#DIV/0!</v>
      </c>
      <c r="AG15" s="139"/>
      <c r="AH15" s="26" t="e">
        <f t="shared" si="13"/>
        <v>#DIV/0!</v>
      </c>
      <c r="AI15" s="139"/>
      <c r="AJ15" s="141" t="e">
        <f>VLOOKUP(AI15,Rendimientos!AA:AB,2,FALSE)</f>
        <v>#N/A</v>
      </c>
      <c r="AK15" s="133" t="e">
        <f t="shared" si="14"/>
        <v>#N/A</v>
      </c>
    </row>
    <row r="16" spans="1:37" x14ac:dyDescent="0.25">
      <c r="W16" s="29"/>
      <c r="X16" s="29"/>
    </row>
    <row r="17" spans="1:47" ht="15.75" thickBot="1" x14ac:dyDescent="0.3"/>
    <row r="18" spans="1:47" ht="45.75" customHeight="1" thickBot="1" x14ac:dyDescent="0.3">
      <c r="B18" s="184"/>
      <c r="D18" s="237" t="s">
        <v>119</v>
      </c>
      <c r="E18" s="238"/>
      <c r="F18" s="238"/>
      <c r="G18" s="238"/>
      <c r="H18" s="239"/>
      <c r="I18" s="237" t="s">
        <v>11</v>
      </c>
      <c r="J18" s="238"/>
      <c r="K18" s="238"/>
      <c r="L18" s="238"/>
      <c r="M18" s="238"/>
      <c r="N18" s="239"/>
      <c r="P18" s="257" t="s">
        <v>132</v>
      </c>
      <c r="Q18" s="258"/>
      <c r="R18" s="258"/>
      <c r="S18" s="258"/>
      <c r="T18" s="258"/>
      <c r="U18" s="258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258"/>
      <c r="AK18" s="258"/>
      <c r="AL18" s="258"/>
      <c r="AM18" s="258"/>
      <c r="AN18" s="258"/>
      <c r="AO18" s="258"/>
      <c r="AP18" s="258"/>
      <c r="AQ18" s="258"/>
      <c r="AR18" s="259"/>
    </row>
    <row r="19" spans="1:47" ht="51.75" customHeight="1" thickBot="1" x14ac:dyDescent="0.3">
      <c r="A19" s="240" t="s">
        <v>120</v>
      </c>
      <c r="B19" s="244"/>
      <c r="C19" s="241"/>
      <c r="D19" s="186" t="s">
        <v>12</v>
      </c>
      <c r="E19" s="187" t="s">
        <v>114</v>
      </c>
      <c r="F19" s="188" t="s">
        <v>115</v>
      </c>
      <c r="G19" s="240" t="s">
        <v>13</v>
      </c>
      <c r="H19" s="241"/>
      <c r="I19" s="242" t="s">
        <v>14</v>
      </c>
      <c r="J19" s="243"/>
      <c r="K19" s="242" t="s">
        <v>15</v>
      </c>
      <c r="L19" s="243"/>
      <c r="M19" s="242" t="s">
        <v>16</v>
      </c>
      <c r="N19" s="243"/>
      <c r="P19" s="260" t="s">
        <v>131</v>
      </c>
      <c r="Q19" s="261"/>
      <c r="R19" s="248" t="s">
        <v>129</v>
      </c>
      <c r="S19" s="219" t="s">
        <v>26</v>
      </c>
      <c r="T19" s="220"/>
      <c r="U19" s="219" t="s">
        <v>27</v>
      </c>
      <c r="V19" s="220"/>
      <c r="W19" s="219" t="s">
        <v>28</v>
      </c>
      <c r="X19" s="220"/>
      <c r="Y19" s="219" t="s">
        <v>29</v>
      </c>
      <c r="Z19" s="220"/>
      <c r="AA19" s="219" t="s">
        <v>30</v>
      </c>
      <c r="AB19" s="220"/>
      <c r="AC19" s="219" t="s">
        <v>31</v>
      </c>
      <c r="AD19" s="220"/>
      <c r="AE19" s="219" t="s">
        <v>32</v>
      </c>
      <c r="AF19" s="220"/>
      <c r="AG19" s="219" t="s">
        <v>33</v>
      </c>
      <c r="AH19" s="220"/>
      <c r="AI19" s="219" t="s">
        <v>34</v>
      </c>
      <c r="AJ19" s="220"/>
      <c r="AK19" s="219" t="s">
        <v>35</v>
      </c>
      <c r="AL19" s="220"/>
      <c r="AM19" s="219" t="s">
        <v>36</v>
      </c>
      <c r="AN19" s="220"/>
      <c r="AO19" s="219" t="s">
        <v>37</v>
      </c>
      <c r="AP19" s="220"/>
      <c r="AQ19" s="255" t="s">
        <v>40</v>
      </c>
      <c r="AR19" s="256"/>
    </row>
    <row r="20" spans="1:47" ht="115.5" customHeight="1" thickBot="1" x14ac:dyDescent="0.3">
      <c r="A20" s="233" t="s">
        <v>128</v>
      </c>
      <c r="B20" s="234"/>
      <c r="C20" s="200" t="s">
        <v>129</v>
      </c>
      <c r="D20" s="189" t="s">
        <v>17</v>
      </c>
      <c r="E20" s="190" t="s">
        <v>17</v>
      </c>
      <c r="F20" s="191" t="s">
        <v>17</v>
      </c>
      <c r="G20" s="192" t="s">
        <v>18</v>
      </c>
      <c r="H20" s="193" t="s">
        <v>19</v>
      </c>
      <c r="I20" s="194" t="s">
        <v>20</v>
      </c>
      <c r="J20" s="195" t="s">
        <v>116</v>
      </c>
      <c r="K20" s="196" t="s">
        <v>21</v>
      </c>
      <c r="L20" s="197" t="s">
        <v>117</v>
      </c>
      <c r="M20" s="198" t="s">
        <v>22</v>
      </c>
      <c r="N20" s="199" t="s">
        <v>118</v>
      </c>
      <c r="P20" s="262"/>
      <c r="Q20" s="263"/>
      <c r="R20" s="249"/>
      <c r="S20" s="111" t="s">
        <v>38</v>
      </c>
      <c r="T20" s="112" t="s">
        <v>39</v>
      </c>
      <c r="U20" s="111" t="s">
        <v>38</v>
      </c>
      <c r="V20" s="112" t="s">
        <v>39</v>
      </c>
      <c r="W20" s="111" t="s">
        <v>38</v>
      </c>
      <c r="X20" s="112" t="s">
        <v>39</v>
      </c>
      <c r="Y20" s="111" t="s">
        <v>38</v>
      </c>
      <c r="Z20" s="112" t="s">
        <v>39</v>
      </c>
      <c r="AA20" s="111" t="s">
        <v>38</v>
      </c>
      <c r="AB20" s="112" t="s">
        <v>39</v>
      </c>
      <c r="AC20" s="111" t="s">
        <v>38</v>
      </c>
      <c r="AD20" s="112" t="s">
        <v>39</v>
      </c>
      <c r="AE20" s="111" t="s">
        <v>38</v>
      </c>
      <c r="AF20" s="112" t="s">
        <v>39</v>
      </c>
      <c r="AG20" s="111" t="s">
        <v>38</v>
      </c>
      <c r="AH20" s="112" t="s">
        <v>39</v>
      </c>
      <c r="AI20" s="111" t="s">
        <v>38</v>
      </c>
      <c r="AJ20" s="112" t="s">
        <v>39</v>
      </c>
      <c r="AK20" s="111" t="s">
        <v>38</v>
      </c>
      <c r="AL20" s="112" t="s">
        <v>39</v>
      </c>
      <c r="AM20" s="111" t="s">
        <v>38</v>
      </c>
      <c r="AN20" s="112" t="s">
        <v>39</v>
      </c>
      <c r="AO20" s="111" t="s">
        <v>38</v>
      </c>
      <c r="AP20" s="112" t="s">
        <v>39</v>
      </c>
      <c r="AQ20" s="122" t="s">
        <v>38</v>
      </c>
      <c r="AR20" s="101" t="s">
        <v>39</v>
      </c>
      <c r="AT20" s="126" t="s">
        <v>41</v>
      </c>
    </row>
    <row r="21" spans="1:47" ht="15.75" thickBot="1" x14ac:dyDescent="0.3">
      <c r="A21" s="66"/>
      <c r="B21" s="67"/>
      <c r="C21" s="68"/>
      <c r="D21" s="30"/>
      <c r="E21" s="31"/>
      <c r="F21" s="32"/>
      <c r="G21" s="50"/>
      <c r="H21" s="51"/>
      <c r="I21" s="83">
        <f>K5*50</f>
        <v>2000</v>
      </c>
      <c r="J21" s="84">
        <f>(50-K21)*K5</f>
        <v>2000</v>
      </c>
      <c r="K21" s="85"/>
      <c r="L21" s="86"/>
      <c r="M21" s="83"/>
      <c r="N21" s="87"/>
      <c r="P21" s="102">
        <f>+A21</f>
        <v>0</v>
      </c>
      <c r="Q21" s="99">
        <f>+B21</f>
        <v>0</v>
      </c>
      <c r="R21" s="116">
        <f>+C21</f>
        <v>0</v>
      </c>
      <c r="S21" s="113"/>
      <c r="T21" s="114"/>
      <c r="U21" s="113"/>
      <c r="V21" s="114"/>
      <c r="W21" s="113"/>
      <c r="X21" s="114"/>
      <c r="Y21" s="113"/>
      <c r="Z21" s="114"/>
      <c r="AA21" s="113"/>
      <c r="AB21" s="114"/>
      <c r="AC21" s="117"/>
      <c r="AD21" s="118"/>
      <c r="AE21" s="120"/>
      <c r="AF21" s="118"/>
      <c r="AG21" s="120"/>
      <c r="AH21" s="118"/>
      <c r="AI21" s="120"/>
      <c r="AJ21" s="118"/>
      <c r="AK21" s="120"/>
      <c r="AL21" s="118"/>
      <c r="AM21" s="120"/>
      <c r="AN21" s="118"/>
      <c r="AO21" s="120"/>
      <c r="AP21" s="118"/>
      <c r="AQ21" s="123">
        <f>+S21+U21+W21+Y21+AA21+AC21+AE21+AG21+AI21+AK21+AM21+AO21</f>
        <v>0</v>
      </c>
      <c r="AR21" s="103">
        <f>+T21+V21+X21+Z21+AB21+AD21+AF21+AH21+AJ21+AL21+AN21+AP21</f>
        <v>0</v>
      </c>
      <c r="AT21" s="127">
        <f t="shared" ref="AT21:AT31" si="15">(AQ21+AR21)/J21</f>
        <v>0</v>
      </c>
    </row>
    <row r="22" spans="1:47" ht="15.75" thickBot="1" x14ac:dyDescent="0.3">
      <c r="A22" s="69"/>
      <c r="B22" s="70"/>
      <c r="C22" s="71"/>
      <c r="D22" s="33"/>
      <c r="E22" s="34"/>
      <c r="F22" s="35"/>
      <c r="G22" s="52"/>
      <c r="H22" s="53"/>
      <c r="I22" s="88" t="e">
        <f>K6*50</f>
        <v>#N/A</v>
      </c>
      <c r="J22" s="84" t="e">
        <f t="shared" ref="J22:J23" si="16">(50-K22)*K6</f>
        <v>#N/A</v>
      </c>
      <c r="K22" s="90"/>
      <c r="L22" s="91"/>
      <c r="M22" s="88"/>
      <c r="N22" s="91"/>
      <c r="P22" s="102">
        <f t="shared" ref="P22:P30" si="17">+A22</f>
        <v>0</v>
      </c>
      <c r="Q22" s="99">
        <f t="shared" ref="Q22:Q30" si="18">+B22</f>
        <v>0</v>
      </c>
      <c r="R22" s="116">
        <f t="shared" ref="R22:R30" si="19">+C22</f>
        <v>0</v>
      </c>
      <c r="S22" s="113"/>
      <c r="T22" s="114"/>
      <c r="U22" s="113"/>
      <c r="V22" s="114"/>
      <c r="W22" s="113"/>
      <c r="X22" s="114"/>
      <c r="Y22" s="113"/>
      <c r="Z22" s="114"/>
      <c r="AA22" s="113"/>
      <c r="AB22" s="114"/>
      <c r="AC22" s="117"/>
      <c r="AD22" s="118"/>
      <c r="AE22" s="120"/>
      <c r="AF22" s="118"/>
      <c r="AG22" s="120"/>
      <c r="AH22" s="118"/>
      <c r="AI22" s="120"/>
      <c r="AJ22" s="118"/>
      <c r="AK22" s="120"/>
      <c r="AL22" s="118"/>
      <c r="AM22" s="120"/>
      <c r="AN22" s="118"/>
      <c r="AO22" s="120"/>
      <c r="AP22" s="118"/>
      <c r="AQ22" s="123">
        <f t="shared" ref="AQ22:AQ30" si="20">+S22+U22+W22+Y22+AA22+AC22+AE22+AG22+AI22+AK22+AM22+AO22</f>
        <v>0</v>
      </c>
      <c r="AR22" s="103">
        <f t="shared" ref="AR22:AR30" si="21">+T22+V22+X22+Z22+AB22+AD22+AF22+AH22+AJ22+AL22+AN22+AP22</f>
        <v>0</v>
      </c>
      <c r="AT22" s="127" t="e">
        <f t="shared" si="15"/>
        <v>#N/A</v>
      </c>
    </row>
    <row r="23" spans="1:47" x14ac:dyDescent="0.25">
      <c r="A23" s="69"/>
      <c r="B23" s="70"/>
      <c r="C23" s="72"/>
      <c r="D23" s="33"/>
      <c r="E23" s="34"/>
      <c r="F23" s="35"/>
      <c r="G23" s="52"/>
      <c r="H23" s="53"/>
      <c r="I23" s="88" t="e">
        <f>K7*50</f>
        <v>#N/A</v>
      </c>
      <c r="J23" s="84" t="e">
        <f t="shared" si="16"/>
        <v>#N/A</v>
      </c>
      <c r="K23" s="90"/>
      <c r="L23" s="91"/>
      <c r="M23" s="88"/>
      <c r="N23" s="91"/>
      <c r="P23" s="102">
        <f t="shared" si="17"/>
        <v>0</v>
      </c>
      <c r="Q23" s="99">
        <f t="shared" si="18"/>
        <v>0</v>
      </c>
      <c r="R23" s="116">
        <f t="shared" si="19"/>
        <v>0</v>
      </c>
      <c r="S23" s="113"/>
      <c r="T23" s="114"/>
      <c r="U23" s="113"/>
      <c r="V23" s="114"/>
      <c r="W23" s="113"/>
      <c r="X23" s="114"/>
      <c r="Y23" s="113"/>
      <c r="Z23" s="114"/>
      <c r="AA23" s="113"/>
      <c r="AB23" s="114"/>
      <c r="AC23" s="117"/>
      <c r="AD23" s="118"/>
      <c r="AE23" s="120"/>
      <c r="AF23" s="118"/>
      <c r="AG23" s="120"/>
      <c r="AH23" s="118"/>
      <c r="AI23" s="120"/>
      <c r="AJ23" s="118"/>
      <c r="AK23" s="120"/>
      <c r="AL23" s="118"/>
      <c r="AM23" s="120"/>
      <c r="AN23" s="118"/>
      <c r="AO23" s="120"/>
      <c r="AP23" s="118"/>
      <c r="AQ23" s="123">
        <f t="shared" si="20"/>
        <v>0</v>
      </c>
      <c r="AR23" s="103">
        <f t="shared" si="21"/>
        <v>0</v>
      </c>
      <c r="AT23" s="127" t="e">
        <f t="shared" si="15"/>
        <v>#N/A</v>
      </c>
    </row>
    <row r="24" spans="1:47" x14ac:dyDescent="0.25">
      <c r="A24" s="73"/>
      <c r="B24" s="74"/>
      <c r="C24" s="75"/>
      <c r="D24" s="36"/>
      <c r="E24" s="37"/>
      <c r="F24" s="35"/>
      <c r="G24" s="54"/>
      <c r="H24" s="53"/>
      <c r="I24" s="88" t="e">
        <f>K8*50</f>
        <v>#N/A</v>
      </c>
      <c r="J24" s="89" t="e">
        <f>(50-H24)*K8</f>
        <v>#N/A</v>
      </c>
      <c r="K24" s="90"/>
      <c r="L24" s="91"/>
      <c r="M24" s="90"/>
      <c r="N24" s="91"/>
      <c r="P24" s="102">
        <f t="shared" si="17"/>
        <v>0</v>
      </c>
      <c r="Q24" s="99">
        <f t="shared" si="18"/>
        <v>0</v>
      </c>
      <c r="R24" s="116">
        <f t="shared" si="19"/>
        <v>0</v>
      </c>
      <c r="S24" s="113"/>
      <c r="T24" s="114"/>
      <c r="U24" s="113"/>
      <c r="V24" s="114"/>
      <c r="W24" s="113"/>
      <c r="X24" s="114"/>
      <c r="Y24" s="113"/>
      <c r="Z24" s="114"/>
      <c r="AA24" s="113"/>
      <c r="AB24" s="114"/>
      <c r="AC24" s="117"/>
      <c r="AD24" s="118"/>
      <c r="AE24" s="120"/>
      <c r="AF24" s="118"/>
      <c r="AG24" s="120"/>
      <c r="AH24" s="118"/>
      <c r="AI24" s="120"/>
      <c r="AJ24" s="118"/>
      <c r="AK24" s="120"/>
      <c r="AL24" s="118"/>
      <c r="AM24" s="120"/>
      <c r="AN24" s="118"/>
      <c r="AO24" s="120"/>
      <c r="AP24" s="118"/>
      <c r="AQ24" s="123">
        <f t="shared" si="20"/>
        <v>0</v>
      </c>
      <c r="AR24" s="103">
        <f t="shared" si="21"/>
        <v>0</v>
      </c>
      <c r="AT24" s="127" t="e">
        <f t="shared" si="15"/>
        <v>#N/A</v>
      </c>
    </row>
    <row r="25" spans="1:47" x14ac:dyDescent="0.25">
      <c r="A25" s="73"/>
      <c r="B25" s="74"/>
      <c r="C25" s="75"/>
      <c r="D25" s="36"/>
      <c r="E25" s="37"/>
      <c r="F25" s="35"/>
      <c r="G25" s="54"/>
      <c r="H25" s="53"/>
      <c r="I25" s="88" t="e">
        <f>K9*50</f>
        <v>#N/A</v>
      </c>
      <c r="J25" s="89" t="e">
        <f>(50-H25)*K9</f>
        <v>#N/A</v>
      </c>
      <c r="K25" s="90"/>
      <c r="L25" s="91"/>
      <c r="M25" s="90"/>
      <c r="N25" s="91"/>
      <c r="P25" s="102">
        <f t="shared" si="17"/>
        <v>0</v>
      </c>
      <c r="Q25" s="99">
        <f t="shared" si="18"/>
        <v>0</v>
      </c>
      <c r="R25" s="116">
        <f t="shared" si="19"/>
        <v>0</v>
      </c>
      <c r="S25" s="113"/>
      <c r="T25" s="114"/>
      <c r="U25" s="113"/>
      <c r="V25" s="114"/>
      <c r="W25" s="113"/>
      <c r="X25" s="114"/>
      <c r="Y25" s="113"/>
      <c r="Z25" s="114"/>
      <c r="AA25" s="113"/>
      <c r="AB25" s="114"/>
      <c r="AC25" s="117"/>
      <c r="AD25" s="118"/>
      <c r="AE25" s="120"/>
      <c r="AF25" s="118"/>
      <c r="AG25" s="120"/>
      <c r="AH25" s="118"/>
      <c r="AI25" s="120"/>
      <c r="AJ25" s="118"/>
      <c r="AK25" s="120"/>
      <c r="AL25" s="118"/>
      <c r="AM25" s="120"/>
      <c r="AN25" s="118"/>
      <c r="AO25" s="120"/>
      <c r="AP25" s="118"/>
      <c r="AQ25" s="123">
        <f t="shared" si="20"/>
        <v>0</v>
      </c>
      <c r="AR25" s="103">
        <f t="shared" si="21"/>
        <v>0</v>
      </c>
      <c r="AT25" s="127" t="e">
        <f t="shared" si="15"/>
        <v>#N/A</v>
      </c>
    </row>
    <row r="26" spans="1:47" x14ac:dyDescent="0.25">
      <c r="A26" s="76"/>
      <c r="B26" s="77"/>
      <c r="C26" s="78"/>
      <c r="D26" s="38"/>
      <c r="E26" s="39"/>
      <c r="F26" s="40"/>
      <c r="G26" s="55"/>
      <c r="H26" s="56"/>
      <c r="I26" s="92" t="e">
        <f>K10*50</f>
        <v>#N/A</v>
      </c>
      <c r="J26" s="93" t="e">
        <f>(50-H26)*K10</f>
        <v>#N/A</v>
      </c>
      <c r="K26" s="92"/>
      <c r="L26" s="94"/>
      <c r="M26" s="92"/>
      <c r="N26" s="94"/>
      <c r="P26" s="102">
        <f t="shared" si="17"/>
        <v>0</v>
      </c>
      <c r="Q26" s="99">
        <f t="shared" si="18"/>
        <v>0</v>
      </c>
      <c r="R26" s="116">
        <f t="shared" si="19"/>
        <v>0</v>
      </c>
      <c r="S26" s="113"/>
      <c r="T26" s="114"/>
      <c r="U26" s="113"/>
      <c r="V26" s="114"/>
      <c r="W26" s="113"/>
      <c r="X26" s="114"/>
      <c r="Y26" s="113"/>
      <c r="Z26" s="114"/>
      <c r="AA26" s="113"/>
      <c r="AB26" s="114"/>
      <c r="AC26" s="117"/>
      <c r="AD26" s="118"/>
      <c r="AE26" s="120"/>
      <c r="AF26" s="118"/>
      <c r="AG26" s="120"/>
      <c r="AH26" s="118"/>
      <c r="AI26" s="120"/>
      <c r="AJ26" s="118"/>
      <c r="AK26" s="120"/>
      <c r="AL26" s="118"/>
      <c r="AM26" s="120"/>
      <c r="AN26" s="118"/>
      <c r="AO26" s="120"/>
      <c r="AP26" s="118"/>
      <c r="AQ26" s="123">
        <f t="shared" si="20"/>
        <v>0</v>
      </c>
      <c r="AR26" s="103">
        <f t="shared" si="21"/>
        <v>0</v>
      </c>
      <c r="AT26" s="127" t="e">
        <f t="shared" si="15"/>
        <v>#N/A</v>
      </c>
    </row>
    <row r="27" spans="1:47" x14ac:dyDescent="0.25">
      <c r="A27" s="73"/>
      <c r="B27" s="74"/>
      <c r="C27" s="75"/>
      <c r="D27" s="36"/>
      <c r="E27" s="37"/>
      <c r="F27" s="35"/>
      <c r="G27" s="54"/>
      <c r="H27" s="53"/>
      <c r="I27" s="88" t="e">
        <f>K11*50</f>
        <v>#N/A</v>
      </c>
      <c r="J27" s="89" t="e">
        <f>(50-H27)*K11</f>
        <v>#N/A</v>
      </c>
      <c r="K27" s="90"/>
      <c r="L27" s="91"/>
      <c r="M27" s="90"/>
      <c r="N27" s="91"/>
      <c r="P27" s="102">
        <f t="shared" si="17"/>
        <v>0</v>
      </c>
      <c r="Q27" s="99">
        <f t="shared" si="18"/>
        <v>0</v>
      </c>
      <c r="R27" s="116">
        <f t="shared" si="19"/>
        <v>0</v>
      </c>
      <c r="S27" s="113"/>
      <c r="T27" s="114"/>
      <c r="U27" s="113"/>
      <c r="V27" s="114"/>
      <c r="W27" s="113"/>
      <c r="X27" s="114"/>
      <c r="Y27" s="113"/>
      <c r="Z27" s="114"/>
      <c r="AA27" s="113"/>
      <c r="AB27" s="114"/>
      <c r="AC27" s="117"/>
      <c r="AD27" s="118"/>
      <c r="AE27" s="120"/>
      <c r="AF27" s="118"/>
      <c r="AG27" s="120"/>
      <c r="AH27" s="118"/>
      <c r="AI27" s="120"/>
      <c r="AJ27" s="118"/>
      <c r="AK27" s="120"/>
      <c r="AL27" s="118"/>
      <c r="AM27" s="120"/>
      <c r="AN27" s="118"/>
      <c r="AO27" s="120"/>
      <c r="AP27" s="118"/>
      <c r="AQ27" s="123">
        <f t="shared" ref="AQ27:AQ29" si="22">+S27+U27+W27+Y27+AA27+AC27+AE27+AG27+AI27+AK27+AM27+AO27</f>
        <v>0</v>
      </c>
      <c r="AR27" s="103">
        <f t="shared" ref="AR27:AR29" si="23">+T27+V27+X27+Z27+AB27+AD27+AF27+AH27+AJ27+AL27+AN27+AP27</f>
        <v>0</v>
      </c>
      <c r="AT27" s="127" t="e">
        <f t="shared" si="15"/>
        <v>#N/A</v>
      </c>
    </row>
    <row r="28" spans="1:47" x14ac:dyDescent="0.25">
      <c r="A28" s="73"/>
      <c r="B28" s="74"/>
      <c r="C28" s="75"/>
      <c r="D28" s="36"/>
      <c r="E28" s="37"/>
      <c r="F28" s="35"/>
      <c r="G28" s="54"/>
      <c r="H28" s="53"/>
      <c r="I28" s="88" t="e">
        <f>K12*50</f>
        <v>#N/A</v>
      </c>
      <c r="J28" s="89" t="e">
        <f>(50-H28)*K12</f>
        <v>#N/A</v>
      </c>
      <c r="K28" s="90"/>
      <c r="L28" s="91"/>
      <c r="M28" s="90"/>
      <c r="N28" s="91"/>
      <c r="P28" s="102">
        <f t="shared" si="17"/>
        <v>0</v>
      </c>
      <c r="Q28" s="99">
        <f t="shared" si="18"/>
        <v>0</v>
      </c>
      <c r="R28" s="116">
        <f t="shared" si="19"/>
        <v>0</v>
      </c>
      <c r="S28" s="113"/>
      <c r="T28" s="114"/>
      <c r="U28" s="113"/>
      <c r="V28" s="114"/>
      <c r="W28" s="113"/>
      <c r="X28" s="114"/>
      <c r="Y28" s="113"/>
      <c r="Z28" s="114"/>
      <c r="AA28" s="113"/>
      <c r="AB28" s="114"/>
      <c r="AC28" s="117"/>
      <c r="AD28" s="118"/>
      <c r="AE28" s="120"/>
      <c r="AF28" s="118"/>
      <c r="AG28" s="120"/>
      <c r="AH28" s="118"/>
      <c r="AI28" s="120"/>
      <c r="AJ28" s="118"/>
      <c r="AK28" s="120"/>
      <c r="AL28" s="118"/>
      <c r="AM28" s="120"/>
      <c r="AN28" s="118"/>
      <c r="AO28" s="120"/>
      <c r="AP28" s="118"/>
      <c r="AQ28" s="123">
        <f t="shared" si="22"/>
        <v>0</v>
      </c>
      <c r="AR28" s="103">
        <f t="shared" si="23"/>
        <v>0</v>
      </c>
      <c r="AT28" s="127" t="e">
        <f t="shared" si="15"/>
        <v>#N/A</v>
      </c>
    </row>
    <row r="29" spans="1:47" x14ac:dyDescent="0.25">
      <c r="A29" s="76"/>
      <c r="B29" s="77"/>
      <c r="C29" s="78"/>
      <c r="D29" s="38"/>
      <c r="E29" s="39"/>
      <c r="F29" s="40"/>
      <c r="G29" s="55"/>
      <c r="H29" s="56"/>
      <c r="I29" s="92" t="e">
        <f>K13*50</f>
        <v>#N/A</v>
      </c>
      <c r="J29" s="93" t="e">
        <f>(50-H29)*K13</f>
        <v>#N/A</v>
      </c>
      <c r="K29" s="92"/>
      <c r="L29" s="94"/>
      <c r="M29" s="92"/>
      <c r="N29" s="94"/>
      <c r="P29" s="102">
        <f t="shared" si="17"/>
        <v>0</v>
      </c>
      <c r="Q29" s="99">
        <f t="shared" si="18"/>
        <v>0</v>
      </c>
      <c r="R29" s="116">
        <f t="shared" si="19"/>
        <v>0</v>
      </c>
      <c r="S29" s="113"/>
      <c r="T29" s="114"/>
      <c r="U29" s="113"/>
      <c r="V29" s="114"/>
      <c r="W29" s="113"/>
      <c r="X29" s="114"/>
      <c r="Y29" s="113"/>
      <c r="Z29" s="114"/>
      <c r="AA29" s="113"/>
      <c r="AB29" s="114"/>
      <c r="AC29" s="117"/>
      <c r="AD29" s="118"/>
      <c r="AE29" s="120"/>
      <c r="AF29" s="118"/>
      <c r="AG29" s="120"/>
      <c r="AH29" s="118"/>
      <c r="AI29" s="120"/>
      <c r="AJ29" s="118"/>
      <c r="AK29" s="120"/>
      <c r="AL29" s="118"/>
      <c r="AM29" s="120"/>
      <c r="AN29" s="118"/>
      <c r="AO29" s="120"/>
      <c r="AP29" s="118"/>
      <c r="AQ29" s="123">
        <f t="shared" si="22"/>
        <v>0</v>
      </c>
      <c r="AR29" s="103">
        <f t="shared" si="23"/>
        <v>0</v>
      </c>
      <c r="AT29" s="127" t="e">
        <f t="shared" si="15"/>
        <v>#N/A</v>
      </c>
    </row>
    <row r="30" spans="1:47" ht="15.75" thickBot="1" x14ac:dyDescent="0.3">
      <c r="A30" s="79"/>
      <c r="B30" s="80"/>
      <c r="C30" s="81"/>
      <c r="D30" s="41"/>
      <c r="E30" s="42"/>
      <c r="F30" s="43"/>
      <c r="G30" s="57"/>
      <c r="H30" s="58"/>
      <c r="I30" s="95" t="e">
        <f>K15*50</f>
        <v>#N/A</v>
      </c>
      <c r="J30" s="96" t="e">
        <f>(50-H30)*K15</f>
        <v>#N/A</v>
      </c>
      <c r="K30" s="95"/>
      <c r="L30" s="97"/>
      <c r="M30" s="98"/>
      <c r="N30" s="97"/>
      <c r="P30" s="102">
        <f t="shared" si="17"/>
        <v>0</v>
      </c>
      <c r="Q30" s="99">
        <f t="shared" si="18"/>
        <v>0</v>
      </c>
      <c r="R30" s="116">
        <f t="shared" si="19"/>
        <v>0</v>
      </c>
      <c r="S30" s="113"/>
      <c r="T30" s="114"/>
      <c r="U30" s="113"/>
      <c r="V30" s="114"/>
      <c r="W30" s="113"/>
      <c r="X30" s="114"/>
      <c r="Y30" s="113"/>
      <c r="Z30" s="114"/>
      <c r="AA30" s="113"/>
      <c r="AB30" s="114"/>
      <c r="AC30" s="117"/>
      <c r="AD30" s="118"/>
      <c r="AE30" s="120"/>
      <c r="AF30" s="118"/>
      <c r="AG30" s="120"/>
      <c r="AH30" s="118"/>
      <c r="AI30" s="120"/>
      <c r="AJ30" s="118"/>
      <c r="AK30" s="120"/>
      <c r="AL30" s="118"/>
      <c r="AM30" s="120"/>
      <c r="AN30" s="118"/>
      <c r="AO30" s="120"/>
      <c r="AP30" s="118"/>
      <c r="AQ30" s="123">
        <f t="shared" si="20"/>
        <v>0</v>
      </c>
      <c r="AR30" s="103">
        <f t="shared" si="21"/>
        <v>0</v>
      </c>
      <c r="AT30" s="128" t="e">
        <f t="shared" si="15"/>
        <v>#N/A</v>
      </c>
    </row>
    <row r="31" spans="1:47" ht="15.75" thickBot="1" x14ac:dyDescent="0.3">
      <c r="A31" s="224" t="s">
        <v>1</v>
      </c>
      <c r="B31" s="225"/>
      <c r="C31" s="226"/>
      <c r="D31" s="59"/>
      <c r="E31" s="82"/>
      <c r="F31" s="82"/>
      <c r="G31" s="59"/>
      <c r="H31" s="60"/>
      <c r="I31" s="61" t="e">
        <f>I21+I22+I25+I24+I26+I30</f>
        <v>#N/A</v>
      </c>
      <c r="J31" s="62" t="e">
        <f>J21+J22+J25+J24+J26+J30</f>
        <v>#N/A</v>
      </c>
      <c r="K31" s="61"/>
      <c r="L31" s="63"/>
      <c r="M31" s="64"/>
      <c r="N31" s="65"/>
      <c r="P31" s="252" t="s">
        <v>1</v>
      </c>
      <c r="Q31" s="253"/>
      <c r="R31" s="254"/>
      <c r="S31" s="115"/>
      <c r="T31" s="27"/>
      <c r="U31" s="115"/>
      <c r="V31" s="27"/>
      <c r="W31" s="115"/>
      <c r="X31" s="27"/>
      <c r="Y31" s="115"/>
      <c r="Z31" s="27"/>
      <c r="AA31" s="115"/>
      <c r="AB31" s="27"/>
      <c r="AC31" s="201"/>
      <c r="AD31" s="119"/>
      <c r="AE31" s="121"/>
      <c r="AF31" s="119"/>
      <c r="AG31" s="121"/>
      <c r="AH31" s="119"/>
      <c r="AI31" s="121"/>
      <c r="AJ31" s="119"/>
      <c r="AK31" s="121"/>
      <c r="AL31" s="119"/>
      <c r="AM31" s="121"/>
      <c r="AN31" s="119"/>
      <c r="AO31" s="121"/>
      <c r="AP31" s="119"/>
      <c r="AQ31" s="124">
        <f>SUM(AQ21:AQ30)</f>
        <v>0</v>
      </c>
      <c r="AR31" s="104">
        <f>SUM(AR21:AR30)</f>
        <v>0</v>
      </c>
      <c r="AT31" s="125" t="e">
        <f t="shared" si="15"/>
        <v>#N/A</v>
      </c>
    </row>
    <row r="32" spans="1:47" x14ac:dyDescent="0.25">
      <c r="AU32" s="2"/>
    </row>
    <row r="33" spans="47:47" x14ac:dyDescent="0.25">
      <c r="AU33" s="3" t="s">
        <v>2</v>
      </c>
    </row>
  </sheetData>
  <mergeCells count="39">
    <mergeCell ref="F3:F4"/>
    <mergeCell ref="AF3:AG3"/>
    <mergeCell ref="P31:R31"/>
    <mergeCell ref="AQ19:AR19"/>
    <mergeCell ref="P18:AR18"/>
    <mergeCell ref="AI19:AJ19"/>
    <mergeCell ref="AK19:AL19"/>
    <mergeCell ref="AM19:AN19"/>
    <mergeCell ref="AO19:AP19"/>
    <mergeCell ref="P19:Q20"/>
    <mergeCell ref="M19:N19"/>
    <mergeCell ref="X3:AA3"/>
    <mergeCell ref="AB3:AE3"/>
    <mergeCell ref="AG19:AH19"/>
    <mergeCell ref="I18:N18"/>
    <mergeCell ref="I19:J19"/>
    <mergeCell ref="G3:G4"/>
    <mergeCell ref="T3:W3"/>
    <mergeCell ref="W19:X19"/>
    <mergeCell ref="Y19:Z19"/>
    <mergeCell ref="AA19:AB19"/>
    <mergeCell ref="S19:T19"/>
    <mergeCell ref="U19:V19"/>
    <mergeCell ref="AC19:AD19"/>
    <mergeCell ref="AE19:AF19"/>
    <mergeCell ref="F2:AI2"/>
    <mergeCell ref="A31:C31"/>
    <mergeCell ref="A3:C3"/>
    <mergeCell ref="H3:K3"/>
    <mergeCell ref="L3:O3"/>
    <mergeCell ref="P3:S3"/>
    <mergeCell ref="A20:B20"/>
    <mergeCell ref="A4:B4"/>
    <mergeCell ref="D18:H18"/>
    <mergeCell ref="G19:H19"/>
    <mergeCell ref="K19:L19"/>
    <mergeCell ref="A19:C19"/>
    <mergeCell ref="AH3:AK3"/>
    <mergeCell ref="R19:R20"/>
  </mergeCell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Rendimientos!$A$3:$A$62</xm:f>
          </x14:formula1>
          <xm:sqref>C5:E15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zoomScale="90" zoomScaleNormal="90" workbookViewId="0">
      <selection activeCell="E3" sqref="E3"/>
    </sheetView>
  </sheetViews>
  <sheetFormatPr baseColWidth="10" defaultRowHeight="15" x14ac:dyDescent="0.25"/>
  <cols>
    <col min="1" max="1" width="41" customWidth="1"/>
    <col min="2" max="2" width="19.140625" customWidth="1"/>
    <col min="3" max="4" width="19.140625" style="1" customWidth="1"/>
    <col min="5" max="5" width="16.7109375" customWidth="1"/>
  </cols>
  <sheetData>
    <row r="1" spans="1:5" s="1" customFormat="1" x14ac:dyDescent="0.25">
      <c r="A1" s="264" t="s">
        <v>109</v>
      </c>
      <c r="B1" s="266" t="s">
        <v>112</v>
      </c>
      <c r="C1" s="268" t="s">
        <v>113</v>
      </c>
      <c r="D1" s="269"/>
      <c r="E1" s="270" t="s">
        <v>108</v>
      </c>
    </row>
    <row r="2" spans="1:5" ht="15.75" thickBot="1" x14ac:dyDescent="0.3">
      <c r="A2" s="265"/>
      <c r="B2" s="267"/>
      <c r="C2" s="155" t="s">
        <v>110</v>
      </c>
      <c r="D2" s="156" t="s">
        <v>111</v>
      </c>
      <c r="E2" s="271"/>
    </row>
    <row r="3" spans="1:5" x14ac:dyDescent="0.25">
      <c r="A3" s="146" t="s">
        <v>23</v>
      </c>
      <c r="B3" s="150">
        <f ca="1">SUMIF('Programación Por Profesional'!$C$21:$J$30,'Programacion Total Establecimie'!A3,'Programación Por Profesional'!$J$21:$J$30)</f>
        <v>0</v>
      </c>
      <c r="C3" s="157">
        <f ca="1">SUMIF('Programación Por Profesional'!$R$21:$AR$30,'Programacion Total Establecimie'!A3,'Programación Por Profesional'!$AQ$21:$AQ$30)</f>
        <v>0</v>
      </c>
      <c r="D3" s="158">
        <f ca="1">SUMIF('Programación Por Profesional'!$R$21:$AR$30,'Programacion Total Establecimie'!A3,'Programación Por Profesional'!$AR$21:$AR$30)</f>
        <v>0</v>
      </c>
      <c r="E3" s="167" t="e">
        <f ca="1">C3/B3</f>
        <v>#DIV/0!</v>
      </c>
    </row>
    <row r="4" spans="1:5" x14ac:dyDescent="0.25">
      <c r="A4" s="147" t="s">
        <v>48</v>
      </c>
      <c r="B4" s="151">
        <f ca="1">SUMIF('Programación Por Profesional'!$C$21:$J$30,'Programacion Total Establecimie'!A4,'Programación Por Profesional'!$J$21:$J$30)</f>
        <v>0</v>
      </c>
      <c r="C4" s="159">
        <f ca="1">SUMIF('Programación Por Profesional'!$R$21:$AR$30,'Programacion Total Establecimie'!A4,'Programación Por Profesional'!$AQ$21:$AQ$30)</f>
        <v>0</v>
      </c>
      <c r="D4" s="160">
        <f ca="1">SUMIF('Programación Por Profesional'!$R$21:$AR$30,'Programacion Total Establecimie'!A4,'Programación Por Profesional'!$AR$21:$AR$30)</f>
        <v>0</v>
      </c>
      <c r="E4" s="168" t="e">
        <f t="shared" ref="E4:E62" ca="1" si="0">C4/B4</f>
        <v>#DIV/0!</v>
      </c>
    </row>
    <row r="5" spans="1:5" x14ac:dyDescent="0.25">
      <c r="A5" s="147" t="s">
        <v>49</v>
      </c>
      <c r="B5" s="151">
        <f ca="1">SUMIF('Programación Por Profesional'!$C$21:$J$30,'Programacion Total Establecimie'!A5,'Programación Por Profesional'!$J$21:$J$30)</f>
        <v>0</v>
      </c>
      <c r="C5" s="159">
        <f ca="1">SUMIF('Programación Por Profesional'!$R$21:$AR$30,'Programacion Total Establecimie'!A5,'Programación Por Profesional'!$AQ$21:$AQ$30)</f>
        <v>0</v>
      </c>
      <c r="D5" s="160">
        <f ca="1">SUMIF('Programación Por Profesional'!$R$21:$AR$30,'Programacion Total Establecimie'!A5,'Programación Por Profesional'!$AR$21:$AR$30)</f>
        <v>0</v>
      </c>
      <c r="E5" s="168" t="e">
        <f t="shared" ca="1" si="0"/>
        <v>#DIV/0!</v>
      </c>
    </row>
    <row r="6" spans="1:5" x14ac:dyDescent="0.25">
      <c r="A6" s="147" t="s">
        <v>50</v>
      </c>
      <c r="B6" s="151">
        <f ca="1">SUMIF('Programación Por Profesional'!$C$21:$J$30,'Programacion Total Establecimie'!A6,'Programación Por Profesional'!$J$21:$J$30)</f>
        <v>0</v>
      </c>
      <c r="C6" s="159">
        <f ca="1">SUMIF('Programación Por Profesional'!$R$21:$AR$30,'Programacion Total Establecimie'!A6,'Programación Por Profesional'!$AQ$21:$AQ$30)</f>
        <v>0</v>
      </c>
      <c r="D6" s="160">
        <f ca="1">SUMIF('Programación Por Profesional'!$R$21:$AR$30,'Programacion Total Establecimie'!A6,'Programación Por Profesional'!$AR$21:$AR$30)</f>
        <v>0</v>
      </c>
      <c r="E6" s="168" t="e">
        <f t="shared" ca="1" si="0"/>
        <v>#DIV/0!</v>
      </c>
    </row>
    <row r="7" spans="1:5" x14ac:dyDescent="0.25">
      <c r="A7" s="147" t="s">
        <v>51</v>
      </c>
      <c r="B7" s="151">
        <f ca="1">SUMIF('Programación Por Profesional'!$C$21:$J$30,'Programacion Total Establecimie'!A7,'Programación Por Profesional'!$J$21:$J$30)</f>
        <v>0</v>
      </c>
      <c r="C7" s="159">
        <f ca="1">SUMIF('Programación Por Profesional'!$R$21:$AR$30,'Programacion Total Establecimie'!A7,'Programación Por Profesional'!$AQ$21:$AQ$30)</f>
        <v>0</v>
      </c>
      <c r="D7" s="160">
        <f ca="1">SUMIF('Programación Por Profesional'!$R$21:$AR$30,'Programacion Total Establecimie'!A7,'Programación Por Profesional'!$AR$21:$AR$30)</f>
        <v>0</v>
      </c>
      <c r="E7" s="168" t="e">
        <f t="shared" ca="1" si="0"/>
        <v>#DIV/0!</v>
      </c>
    </row>
    <row r="8" spans="1:5" x14ac:dyDescent="0.25">
      <c r="A8" s="147" t="s">
        <v>52</v>
      </c>
      <c r="B8" s="151">
        <f ca="1">SUMIF('Programación Por Profesional'!$C$21:$J$30,'Programacion Total Establecimie'!A8,'Programación Por Profesional'!$J$21:$J$30)</f>
        <v>0</v>
      </c>
      <c r="C8" s="159">
        <f ca="1">SUMIF('Programación Por Profesional'!$R$21:$AR$30,'Programacion Total Establecimie'!A8,'Programación Por Profesional'!$AQ$21:$AQ$30)</f>
        <v>0</v>
      </c>
      <c r="D8" s="160">
        <f ca="1">SUMIF('Programación Por Profesional'!$R$21:$AR$30,'Programacion Total Establecimie'!A8,'Programación Por Profesional'!$AR$21:$AR$30)</f>
        <v>0</v>
      </c>
      <c r="E8" s="168" t="e">
        <f t="shared" ca="1" si="0"/>
        <v>#DIV/0!</v>
      </c>
    </row>
    <row r="9" spans="1:5" x14ac:dyDescent="0.25">
      <c r="A9" s="147" t="s">
        <v>53</v>
      </c>
      <c r="B9" s="151">
        <f ca="1">SUMIF('Programación Por Profesional'!$C$21:$J$30,'Programacion Total Establecimie'!A9,'Programación Por Profesional'!$J$21:$J$30)</f>
        <v>0</v>
      </c>
      <c r="C9" s="159">
        <f ca="1">SUMIF('Programación Por Profesional'!$R$21:$AR$30,'Programacion Total Establecimie'!A9,'Programación Por Profesional'!$AQ$21:$AQ$30)</f>
        <v>0</v>
      </c>
      <c r="D9" s="160">
        <f ca="1">SUMIF('Programación Por Profesional'!$R$21:$AR$30,'Programacion Total Establecimie'!A9,'Programación Por Profesional'!$AR$21:$AR$30)</f>
        <v>0</v>
      </c>
      <c r="E9" s="168" t="e">
        <f t="shared" ca="1" si="0"/>
        <v>#DIV/0!</v>
      </c>
    </row>
    <row r="10" spans="1:5" x14ac:dyDescent="0.25">
      <c r="A10" s="147" t="s">
        <v>54</v>
      </c>
      <c r="B10" s="151">
        <f ca="1">SUMIF('Programación Por Profesional'!$C$21:$J$30,'Programacion Total Establecimie'!A10,'Programación Por Profesional'!$J$21:$J$30)</f>
        <v>0</v>
      </c>
      <c r="C10" s="159">
        <f ca="1">SUMIF('Programación Por Profesional'!$R$21:$AR$30,'Programacion Total Establecimie'!A10,'Programación Por Profesional'!$AQ$21:$AQ$30)</f>
        <v>0</v>
      </c>
      <c r="D10" s="160">
        <f ca="1">SUMIF('Programación Por Profesional'!$R$21:$AR$30,'Programacion Total Establecimie'!A10,'Programación Por Profesional'!$AR$21:$AR$30)</f>
        <v>0</v>
      </c>
      <c r="E10" s="168" t="e">
        <f t="shared" ca="1" si="0"/>
        <v>#DIV/0!</v>
      </c>
    </row>
    <row r="11" spans="1:5" x14ac:dyDescent="0.25">
      <c r="A11" s="147" t="s">
        <v>55</v>
      </c>
      <c r="B11" s="151">
        <f ca="1">SUMIF('Programación Por Profesional'!$C$21:$J$30,'Programacion Total Establecimie'!A11,'Programación Por Profesional'!$J$21:$J$30)</f>
        <v>0</v>
      </c>
      <c r="C11" s="159">
        <f ca="1">SUMIF('Programación Por Profesional'!$R$21:$AR$30,'Programacion Total Establecimie'!A11,'Programación Por Profesional'!$AQ$21:$AQ$30)</f>
        <v>0</v>
      </c>
      <c r="D11" s="160">
        <f ca="1">SUMIF('Programación Por Profesional'!$R$21:$AR$30,'Programacion Total Establecimie'!A11,'Programación Por Profesional'!$AR$21:$AR$30)</f>
        <v>0</v>
      </c>
      <c r="E11" s="168" t="e">
        <f t="shared" ca="1" si="0"/>
        <v>#DIV/0!</v>
      </c>
    </row>
    <row r="12" spans="1:5" x14ac:dyDescent="0.25">
      <c r="A12" s="147" t="s">
        <v>56</v>
      </c>
      <c r="B12" s="151">
        <f ca="1">SUMIF('Programación Por Profesional'!$C$21:$J$30,'Programacion Total Establecimie'!A12,'Programación Por Profesional'!$J$21:$J$30)</f>
        <v>0</v>
      </c>
      <c r="C12" s="159">
        <f ca="1">SUMIF('Programación Por Profesional'!$R$21:$AR$30,'Programacion Total Establecimie'!A12,'Programación Por Profesional'!$AQ$21:$AQ$30)</f>
        <v>0</v>
      </c>
      <c r="D12" s="160">
        <f ca="1">SUMIF('Programación Por Profesional'!$R$21:$AR$30,'Programacion Total Establecimie'!A12,'Programación Por Profesional'!$AR$21:$AR$30)</f>
        <v>0</v>
      </c>
      <c r="E12" s="168" t="e">
        <f t="shared" ca="1" si="0"/>
        <v>#DIV/0!</v>
      </c>
    </row>
    <row r="13" spans="1:5" x14ac:dyDescent="0.25">
      <c r="A13" s="147" t="s">
        <v>24</v>
      </c>
      <c r="B13" s="152">
        <f ca="1">SUMIF('Programación Por Profesional'!$C$21:$J$30,'Programacion Total Establecimie'!A13,'Programación Por Profesional'!$J$21:$J$30)</f>
        <v>0</v>
      </c>
      <c r="C13" s="161">
        <f ca="1">SUMIF('Programación Por Profesional'!$R$21:$AR$30,'Programacion Total Establecimie'!A13,'Programación Por Profesional'!$AQ$21:$AQ$30)</f>
        <v>0</v>
      </c>
      <c r="D13" s="162">
        <f ca="1">SUMIF('Programación Por Profesional'!$R$21:$AR$30,'Programacion Total Establecimie'!A13,'Programación Por Profesional'!$AR$21:$AR$30)</f>
        <v>0</v>
      </c>
      <c r="E13" s="168" t="e">
        <f t="shared" ca="1" si="0"/>
        <v>#DIV/0!</v>
      </c>
    </row>
    <row r="14" spans="1:5" x14ac:dyDescent="0.25">
      <c r="A14" s="147" t="s">
        <v>57</v>
      </c>
      <c r="B14" s="151">
        <f ca="1">SUMIF('Programación Por Profesional'!$C$21:$J$30,'Programacion Total Establecimie'!A14,'Programación Por Profesional'!$J$21:$J$30)</f>
        <v>0</v>
      </c>
      <c r="C14" s="159">
        <f ca="1">SUMIF('Programación Por Profesional'!$R$21:$AR$30,'Programacion Total Establecimie'!A14,'Programación Por Profesional'!$AQ$21:$AQ$30)</f>
        <v>0</v>
      </c>
      <c r="D14" s="160">
        <f ca="1">SUMIF('Programación Por Profesional'!$R$21:$AR$30,'Programacion Total Establecimie'!A14,'Programación Por Profesional'!$AR$21:$AR$30)</f>
        <v>0</v>
      </c>
      <c r="E14" s="168" t="e">
        <f t="shared" ca="1" si="0"/>
        <v>#DIV/0!</v>
      </c>
    </row>
    <row r="15" spans="1:5" x14ac:dyDescent="0.25">
      <c r="A15" s="147" t="s">
        <v>42</v>
      </c>
      <c r="B15" s="151">
        <f ca="1">SUMIF('Programación Por Profesional'!$C$21:$J$30,'Programacion Total Establecimie'!A15,'Programación Por Profesional'!$J$21:$J$30)</f>
        <v>0</v>
      </c>
      <c r="C15" s="159">
        <f ca="1">SUMIF('Programación Por Profesional'!$R$21:$AR$30,'Programacion Total Establecimie'!A15,'Programación Por Profesional'!$AQ$21:$AQ$30)</f>
        <v>0</v>
      </c>
      <c r="D15" s="160">
        <f ca="1">SUMIF('Programación Por Profesional'!$R$21:$AR$30,'Programacion Total Establecimie'!A15,'Programación Por Profesional'!$AR$21:$AR$30)</f>
        <v>0</v>
      </c>
      <c r="E15" s="168" t="e">
        <f t="shared" ca="1" si="0"/>
        <v>#DIV/0!</v>
      </c>
    </row>
    <row r="16" spans="1:5" x14ac:dyDescent="0.25">
      <c r="A16" s="147" t="s">
        <v>58</v>
      </c>
      <c r="B16" s="151">
        <f ca="1">SUMIF('Programación Por Profesional'!$C$21:$J$30,'Programacion Total Establecimie'!A16,'Programación Por Profesional'!$J$21:$J$30)</f>
        <v>0</v>
      </c>
      <c r="C16" s="159">
        <f ca="1">SUMIF('Programación Por Profesional'!$R$21:$AR$30,'Programacion Total Establecimie'!A16,'Programación Por Profesional'!$AQ$21:$AQ$30)</f>
        <v>0</v>
      </c>
      <c r="D16" s="160">
        <f ca="1">SUMIF('Programación Por Profesional'!$R$21:$AR$30,'Programacion Total Establecimie'!A16,'Programación Por Profesional'!$AR$21:$AR$30)</f>
        <v>0</v>
      </c>
      <c r="E16" s="168" t="e">
        <f t="shared" ca="1" si="0"/>
        <v>#DIV/0!</v>
      </c>
    </row>
    <row r="17" spans="1:5" x14ac:dyDescent="0.25">
      <c r="A17" s="147" t="s">
        <v>59</v>
      </c>
      <c r="B17" s="151">
        <f ca="1">SUMIF('Programación Por Profesional'!$C$21:$J$30,'Programacion Total Establecimie'!A17,'Programación Por Profesional'!$J$21:$J$30)</f>
        <v>0</v>
      </c>
      <c r="C17" s="159">
        <f ca="1">SUMIF('Programación Por Profesional'!$R$21:$AR$30,'Programacion Total Establecimie'!A17,'Programación Por Profesional'!$AQ$21:$AQ$30)</f>
        <v>0</v>
      </c>
      <c r="D17" s="160">
        <f ca="1">SUMIF('Programación Por Profesional'!$R$21:$AR$30,'Programacion Total Establecimie'!A17,'Programación Por Profesional'!$AR$21:$AR$30)</f>
        <v>0</v>
      </c>
      <c r="E17" s="168" t="e">
        <f t="shared" ca="1" si="0"/>
        <v>#DIV/0!</v>
      </c>
    </row>
    <row r="18" spans="1:5" x14ac:dyDescent="0.25">
      <c r="A18" s="147" t="s">
        <v>60</v>
      </c>
      <c r="B18" s="151">
        <f ca="1">SUMIF('Programación Por Profesional'!$C$21:$J$30,'Programacion Total Establecimie'!A18,'Programación Por Profesional'!$J$21:$J$30)</f>
        <v>0</v>
      </c>
      <c r="C18" s="159">
        <f ca="1">SUMIF('Programación Por Profesional'!$R$21:$AR$30,'Programacion Total Establecimie'!A18,'Programación Por Profesional'!$AQ$21:$AQ$30)</f>
        <v>0</v>
      </c>
      <c r="D18" s="160">
        <f ca="1">SUMIF('Programación Por Profesional'!$R$21:$AR$30,'Programacion Total Establecimie'!A18,'Programación Por Profesional'!$AR$21:$AR$30)</f>
        <v>0</v>
      </c>
      <c r="E18" s="168" t="e">
        <f t="shared" ca="1" si="0"/>
        <v>#DIV/0!</v>
      </c>
    </row>
    <row r="19" spans="1:5" x14ac:dyDescent="0.25">
      <c r="A19" s="147" t="s">
        <v>61</v>
      </c>
      <c r="B19" s="151">
        <f ca="1">SUMIF('Programación Por Profesional'!$C$21:$J$30,'Programacion Total Establecimie'!A19,'Programación Por Profesional'!$J$21:$J$30)</f>
        <v>0</v>
      </c>
      <c r="C19" s="159">
        <f ca="1">SUMIF('Programación Por Profesional'!$R$21:$AR$30,'Programacion Total Establecimie'!A19,'Programación Por Profesional'!$AQ$21:$AQ$30)</f>
        <v>0</v>
      </c>
      <c r="D19" s="160">
        <f ca="1">SUMIF('Programación Por Profesional'!$R$21:$AR$30,'Programacion Total Establecimie'!A19,'Programación Por Profesional'!$AR$21:$AR$30)</f>
        <v>0</v>
      </c>
      <c r="E19" s="168" t="e">
        <f t="shared" ca="1" si="0"/>
        <v>#DIV/0!</v>
      </c>
    </row>
    <row r="20" spans="1:5" x14ac:dyDescent="0.25">
      <c r="A20" s="147" t="s">
        <v>63</v>
      </c>
      <c r="B20" s="151">
        <f ca="1">SUMIF('Programación Por Profesional'!$C$21:$J$30,'Programacion Total Establecimie'!A20,'Programación Por Profesional'!$J$21:$J$30)</f>
        <v>0</v>
      </c>
      <c r="C20" s="159">
        <f ca="1">SUMIF('Programación Por Profesional'!$R$21:$AR$30,'Programacion Total Establecimie'!A20,'Programación Por Profesional'!$AQ$21:$AQ$30)</f>
        <v>0</v>
      </c>
      <c r="D20" s="160">
        <f ca="1">SUMIF('Programación Por Profesional'!$R$21:$AR$30,'Programacion Total Establecimie'!A20,'Programación Por Profesional'!$AR$21:$AR$30)</f>
        <v>0</v>
      </c>
      <c r="E20" s="168" t="e">
        <f t="shared" ca="1" si="0"/>
        <v>#DIV/0!</v>
      </c>
    </row>
    <row r="21" spans="1:5" x14ac:dyDescent="0.25">
      <c r="A21" s="147" t="s">
        <v>64</v>
      </c>
      <c r="B21" s="151">
        <f ca="1">SUMIF('Programación Por Profesional'!$C$21:$J$30,'Programacion Total Establecimie'!A21,'Programación Por Profesional'!$J$21:$J$30)</f>
        <v>0</v>
      </c>
      <c r="C21" s="159">
        <f ca="1">SUMIF('Programación Por Profesional'!$R$21:$AR$30,'Programacion Total Establecimie'!A21,'Programación Por Profesional'!$AQ$21:$AQ$30)</f>
        <v>0</v>
      </c>
      <c r="D21" s="160">
        <f ca="1">SUMIF('Programación Por Profesional'!$R$21:$AR$30,'Programacion Total Establecimie'!A21,'Programación Por Profesional'!$AR$21:$AR$30)</f>
        <v>0</v>
      </c>
      <c r="E21" s="168" t="e">
        <f t="shared" ca="1" si="0"/>
        <v>#DIV/0!</v>
      </c>
    </row>
    <row r="22" spans="1:5" x14ac:dyDescent="0.25">
      <c r="A22" s="147" t="s">
        <v>65</v>
      </c>
      <c r="B22" s="151">
        <f ca="1">SUMIF('Programación Por Profesional'!$C$21:$J$30,'Programacion Total Establecimie'!A22,'Programación Por Profesional'!$J$21:$J$30)</f>
        <v>0</v>
      </c>
      <c r="C22" s="159">
        <f ca="1">SUMIF('Programación Por Profesional'!$R$21:$AR$30,'Programacion Total Establecimie'!A22,'Programación Por Profesional'!$AQ$21:$AQ$30)</f>
        <v>0</v>
      </c>
      <c r="D22" s="160">
        <f ca="1">SUMIF('Programación Por Profesional'!$R$21:$AR$30,'Programacion Total Establecimie'!A22,'Programación Por Profesional'!$AR$21:$AR$30)</f>
        <v>0</v>
      </c>
      <c r="E22" s="168" t="e">
        <f t="shared" ca="1" si="0"/>
        <v>#DIV/0!</v>
      </c>
    </row>
    <row r="23" spans="1:5" x14ac:dyDescent="0.25">
      <c r="A23" s="147" t="s">
        <v>66</v>
      </c>
      <c r="B23" s="151">
        <f ca="1">SUMIF('Programación Por Profesional'!$C$21:$J$30,'Programacion Total Establecimie'!A23,'Programación Por Profesional'!$J$21:$J$30)</f>
        <v>0</v>
      </c>
      <c r="C23" s="159">
        <f ca="1">SUMIF('Programación Por Profesional'!$R$21:$AR$30,'Programacion Total Establecimie'!A23,'Programación Por Profesional'!$AQ$21:$AQ$30)</f>
        <v>0</v>
      </c>
      <c r="D23" s="160">
        <f ca="1">SUMIF('Programación Por Profesional'!$R$21:$AR$30,'Programacion Total Establecimie'!A23,'Programación Por Profesional'!$AR$21:$AR$30)</f>
        <v>0</v>
      </c>
      <c r="E23" s="168" t="e">
        <f t="shared" ca="1" si="0"/>
        <v>#DIV/0!</v>
      </c>
    </row>
    <row r="24" spans="1:5" x14ac:dyDescent="0.25">
      <c r="A24" s="147" t="s">
        <v>67</v>
      </c>
      <c r="B24" s="151">
        <f ca="1">SUMIF('Programación Por Profesional'!$C$21:$J$30,'Programacion Total Establecimie'!A24,'Programación Por Profesional'!$J$21:$J$30)</f>
        <v>0</v>
      </c>
      <c r="C24" s="159">
        <f ca="1">SUMIF('Programación Por Profesional'!$R$21:$AR$30,'Programacion Total Establecimie'!A24,'Programación Por Profesional'!$AQ$21:$AQ$30)</f>
        <v>0</v>
      </c>
      <c r="D24" s="160">
        <f ca="1">SUMIF('Programación Por Profesional'!$R$21:$AR$30,'Programacion Total Establecimie'!A24,'Programación Por Profesional'!$AR$21:$AR$30)</f>
        <v>0</v>
      </c>
      <c r="E24" s="168" t="e">
        <f t="shared" ca="1" si="0"/>
        <v>#DIV/0!</v>
      </c>
    </row>
    <row r="25" spans="1:5" x14ac:dyDescent="0.25">
      <c r="A25" s="147" t="s">
        <v>68</v>
      </c>
      <c r="B25" s="151">
        <f ca="1">SUMIF('Programación Por Profesional'!$C$21:$J$30,'Programacion Total Establecimie'!A25,'Programación Por Profesional'!$J$21:$J$30)</f>
        <v>0</v>
      </c>
      <c r="C25" s="159">
        <f ca="1">SUMIF('Programación Por Profesional'!$R$21:$AR$30,'Programacion Total Establecimie'!A25,'Programación Por Profesional'!$AQ$21:$AQ$30)</f>
        <v>0</v>
      </c>
      <c r="D25" s="160">
        <f ca="1">SUMIF('Programación Por Profesional'!$R$21:$AR$30,'Programacion Total Establecimie'!A25,'Programación Por Profesional'!$AR$21:$AR$30)</f>
        <v>0</v>
      </c>
      <c r="E25" s="168" t="e">
        <f t="shared" ca="1" si="0"/>
        <v>#DIV/0!</v>
      </c>
    </row>
    <row r="26" spans="1:5" x14ac:dyDescent="0.25">
      <c r="A26" s="147" t="s">
        <v>69</v>
      </c>
      <c r="B26" s="151">
        <f ca="1">SUMIF('Programación Por Profesional'!$C$21:$J$30,'Programacion Total Establecimie'!A26,'Programación Por Profesional'!$J$21:$J$30)</f>
        <v>0</v>
      </c>
      <c r="C26" s="159">
        <f ca="1">SUMIF('Programación Por Profesional'!$R$21:$AR$30,'Programacion Total Establecimie'!A26,'Programación Por Profesional'!$AQ$21:$AQ$30)</f>
        <v>0</v>
      </c>
      <c r="D26" s="160">
        <f ca="1">SUMIF('Programación Por Profesional'!$R$21:$AR$30,'Programacion Total Establecimie'!A26,'Programación Por Profesional'!$AR$21:$AR$30)</f>
        <v>0</v>
      </c>
      <c r="E26" s="168" t="e">
        <f t="shared" ca="1" si="0"/>
        <v>#DIV/0!</v>
      </c>
    </row>
    <row r="27" spans="1:5" x14ac:dyDescent="0.25">
      <c r="A27" s="147" t="s">
        <v>70</v>
      </c>
      <c r="B27" s="151">
        <f ca="1">SUMIF('Programación Por Profesional'!$C$21:$J$30,'Programacion Total Establecimie'!A27,'Programación Por Profesional'!$J$21:$J$30)</f>
        <v>0</v>
      </c>
      <c r="C27" s="159">
        <f ca="1">SUMIF('Programación Por Profesional'!$R$21:$AR$30,'Programacion Total Establecimie'!A27,'Programación Por Profesional'!$AQ$21:$AQ$30)</f>
        <v>0</v>
      </c>
      <c r="D27" s="160">
        <f ca="1">SUMIF('Programación Por Profesional'!$R$21:$AR$30,'Programacion Total Establecimie'!A27,'Programación Por Profesional'!$AR$21:$AR$30)</f>
        <v>0</v>
      </c>
      <c r="E27" s="168" t="e">
        <f t="shared" ca="1" si="0"/>
        <v>#DIV/0!</v>
      </c>
    </row>
    <row r="28" spans="1:5" x14ac:dyDescent="0.25">
      <c r="A28" s="147" t="s">
        <v>71</v>
      </c>
      <c r="B28" s="151">
        <f ca="1">SUMIF('Programación Por Profesional'!$C$21:$J$30,'Programacion Total Establecimie'!A28,'Programación Por Profesional'!$J$21:$J$30)</f>
        <v>0</v>
      </c>
      <c r="C28" s="159">
        <f ca="1">SUMIF('Programación Por Profesional'!$R$21:$AR$30,'Programacion Total Establecimie'!A28,'Programación Por Profesional'!$AQ$21:$AQ$30)</f>
        <v>0</v>
      </c>
      <c r="D28" s="160">
        <f ca="1">SUMIF('Programación Por Profesional'!$R$21:$AR$30,'Programacion Total Establecimie'!A28,'Programación Por Profesional'!$AR$21:$AR$30)</f>
        <v>0</v>
      </c>
      <c r="E28" s="168" t="e">
        <f t="shared" ca="1" si="0"/>
        <v>#DIV/0!</v>
      </c>
    </row>
    <row r="29" spans="1:5" x14ac:dyDescent="0.25">
      <c r="A29" s="147" t="s">
        <v>72</v>
      </c>
      <c r="B29" s="151">
        <f ca="1">SUMIF('Programación Por Profesional'!$C$21:$J$30,'Programacion Total Establecimie'!A29,'Programación Por Profesional'!$J$21:$J$30)</f>
        <v>0</v>
      </c>
      <c r="C29" s="159">
        <f ca="1">SUMIF('Programación Por Profesional'!$R$21:$AR$30,'Programacion Total Establecimie'!A29,'Programación Por Profesional'!$AQ$21:$AQ$30)</f>
        <v>0</v>
      </c>
      <c r="D29" s="160">
        <f ca="1">SUMIF('Programación Por Profesional'!$R$21:$AR$30,'Programacion Total Establecimie'!A29,'Programación Por Profesional'!$AR$21:$AR$30)</f>
        <v>0</v>
      </c>
      <c r="E29" s="168" t="e">
        <f t="shared" ca="1" si="0"/>
        <v>#DIV/0!</v>
      </c>
    </row>
    <row r="30" spans="1:5" x14ac:dyDescent="0.25">
      <c r="A30" s="147" t="s">
        <v>73</v>
      </c>
      <c r="B30" s="151">
        <f ca="1">SUMIF('Programación Por Profesional'!$C$21:$J$30,'Programacion Total Establecimie'!A30,'Programación Por Profesional'!$J$21:$J$30)</f>
        <v>0</v>
      </c>
      <c r="C30" s="159">
        <f ca="1">SUMIF('Programación Por Profesional'!$R$21:$AR$30,'Programacion Total Establecimie'!A30,'Programación Por Profesional'!$AQ$21:$AQ$30)</f>
        <v>0</v>
      </c>
      <c r="D30" s="160">
        <f ca="1">SUMIF('Programación Por Profesional'!$R$21:$AR$30,'Programacion Total Establecimie'!A30,'Programación Por Profesional'!$AR$21:$AR$30)</f>
        <v>0</v>
      </c>
      <c r="E30" s="168" t="e">
        <f t="shared" ca="1" si="0"/>
        <v>#DIV/0!</v>
      </c>
    </row>
    <row r="31" spans="1:5" x14ac:dyDescent="0.25">
      <c r="A31" s="147" t="s">
        <v>74</v>
      </c>
      <c r="B31" s="151">
        <f ca="1">SUMIF('Programación Por Profesional'!$C$21:$J$30,'Programacion Total Establecimie'!A31,'Programación Por Profesional'!$J$21:$J$30)</f>
        <v>0</v>
      </c>
      <c r="C31" s="159">
        <f ca="1">SUMIF('Programación Por Profesional'!$R$21:$AR$30,'Programacion Total Establecimie'!A31,'Programación Por Profesional'!$AQ$21:$AQ$30)</f>
        <v>0</v>
      </c>
      <c r="D31" s="160">
        <f ca="1">SUMIF('Programación Por Profesional'!$R$21:$AR$30,'Programacion Total Establecimie'!A31,'Programación Por Profesional'!$AR$21:$AR$30)</f>
        <v>0</v>
      </c>
      <c r="E31" s="168" t="e">
        <f t="shared" ca="1" si="0"/>
        <v>#DIV/0!</v>
      </c>
    </row>
    <row r="32" spans="1:5" x14ac:dyDescent="0.25">
      <c r="A32" s="147" t="s">
        <v>75</v>
      </c>
      <c r="B32" s="151">
        <f ca="1">SUMIF('Programación Por Profesional'!$C$21:$J$30,'Programacion Total Establecimie'!A32,'Programación Por Profesional'!$J$21:$J$30)</f>
        <v>0</v>
      </c>
      <c r="C32" s="159">
        <f ca="1">SUMIF('Programación Por Profesional'!$R$21:$AR$30,'Programacion Total Establecimie'!A32,'Programación Por Profesional'!$AQ$21:$AQ$30)</f>
        <v>0</v>
      </c>
      <c r="D32" s="160">
        <f ca="1">SUMIF('Programación Por Profesional'!$R$21:$AR$30,'Programacion Total Establecimie'!A32,'Programación Por Profesional'!$AR$21:$AR$30)</f>
        <v>0</v>
      </c>
      <c r="E32" s="168" t="e">
        <f t="shared" ca="1" si="0"/>
        <v>#DIV/0!</v>
      </c>
    </row>
    <row r="33" spans="1:5" x14ac:dyDescent="0.25">
      <c r="A33" s="147" t="s">
        <v>76</v>
      </c>
      <c r="B33" s="151">
        <f ca="1">SUMIF('Programación Por Profesional'!$C$21:$J$30,'Programacion Total Establecimie'!A33,'Programación Por Profesional'!$J$21:$J$30)</f>
        <v>0</v>
      </c>
      <c r="C33" s="159">
        <f ca="1">SUMIF('Programación Por Profesional'!$R$21:$AR$30,'Programacion Total Establecimie'!A33,'Programación Por Profesional'!$AQ$21:$AQ$30)</f>
        <v>0</v>
      </c>
      <c r="D33" s="160">
        <f ca="1">SUMIF('Programación Por Profesional'!$R$21:$AR$30,'Programacion Total Establecimie'!A33,'Programación Por Profesional'!$AR$21:$AR$30)</f>
        <v>0</v>
      </c>
      <c r="E33" s="168" t="e">
        <f t="shared" ca="1" si="0"/>
        <v>#DIV/0!</v>
      </c>
    </row>
    <row r="34" spans="1:5" x14ac:dyDescent="0.25">
      <c r="A34" s="148" t="s">
        <v>77</v>
      </c>
      <c r="B34" s="153">
        <f ca="1">SUMIF('Programación Por Profesional'!$C$21:$J$30,'Programacion Total Establecimie'!A34,'Programación Por Profesional'!$J$21:$J$30)</f>
        <v>0</v>
      </c>
      <c r="C34" s="163">
        <f ca="1">SUMIF('Programación Por Profesional'!$R$21:$AR$30,'Programacion Total Establecimie'!A34,'Programación Por Profesional'!$AQ$21:$AQ$30)</f>
        <v>0</v>
      </c>
      <c r="D34" s="164">
        <f ca="1">SUMIF('Programación Por Profesional'!$R$21:$AR$30,'Programacion Total Establecimie'!A34,'Programación Por Profesional'!$AR$21:$AR$30)</f>
        <v>0</v>
      </c>
      <c r="E34" s="168" t="e">
        <f t="shared" ca="1" si="0"/>
        <v>#DIV/0!</v>
      </c>
    </row>
    <row r="35" spans="1:5" x14ac:dyDescent="0.25">
      <c r="A35" s="148" t="s">
        <v>80</v>
      </c>
      <c r="B35" s="153">
        <f ca="1">SUMIF('Programación Por Profesional'!$C$21:$J$30,'Programacion Total Establecimie'!A35,'Programación Por Profesional'!$J$21:$J$30)</f>
        <v>0</v>
      </c>
      <c r="C35" s="163">
        <f ca="1">SUMIF('Programación Por Profesional'!$R$21:$AR$30,'Programacion Total Establecimie'!A35,'Programación Por Profesional'!$AQ$21:$AQ$30)</f>
        <v>0</v>
      </c>
      <c r="D35" s="164">
        <f ca="1">SUMIF('Programación Por Profesional'!$R$21:$AR$30,'Programacion Total Establecimie'!A35,'Programación Por Profesional'!$AR$21:$AR$30)</f>
        <v>0</v>
      </c>
      <c r="E35" s="168" t="e">
        <f t="shared" ca="1" si="0"/>
        <v>#DIV/0!</v>
      </c>
    </row>
    <row r="36" spans="1:5" x14ac:dyDescent="0.25">
      <c r="A36" s="148" t="s">
        <v>81</v>
      </c>
      <c r="B36" s="153">
        <f ca="1">SUMIF('Programación Por Profesional'!$C$21:$J$30,'Programacion Total Establecimie'!A36,'Programación Por Profesional'!$J$21:$J$30)</f>
        <v>0</v>
      </c>
      <c r="C36" s="163">
        <f ca="1">SUMIF('Programación Por Profesional'!$R$21:$AR$30,'Programacion Total Establecimie'!A36,'Programación Por Profesional'!$AQ$21:$AQ$30)</f>
        <v>0</v>
      </c>
      <c r="D36" s="164">
        <f ca="1">SUMIF('Programación Por Profesional'!$R$21:$AR$30,'Programacion Total Establecimie'!A36,'Programación Por Profesional'!$AR$21:$AR$30)</f>
        <v>0</v>
      </c>
      <c r="E36" s="168" t="e">
        <f t="shared" ca="1" si="0"/>
        <v>#DIV/0!</v>
      </c>
    </row>
    <row r="37" spans="1:5" x14ac:dyDescent="0.25">
      <c r="A37" s="148" t="s">
        <v>82</v>
      </c>
      <c r="B37" s="153">
        <f ca="1">SUMIF('Programación Por Profesional'!$C$21:$J$30,'Programacion Total Establecimie'!A37,'Programación Por Profesional'!$J$21:$J$30)</f>
        <v>0</v>
      </c>
      <c r="C37" s="163">
        <f ca="1">SUMIF('Programación Por Profesional'!$R$21:$AR$30,'Programacion Total Establecimie'!A37,'Programación Por Profesional'!$AQ$21:$AQ$30)</f>
        <v>0</v>
      </c>
      <c r="D37" s="164">
        <f ca="1">SUMIF('Programación Por Profesional'!$R$21:$AR$30,'Programacion Total Establecimie'!A37,'Programación Por Profesional'!$AR$21:$AR$30)</f>
        <v>0</v>
      </c>
      <c r="E37" s="168" t="e">
        <f t="shared" ca="1" si="0"/>
        <v>#DIV/0!</v>
      </c>
    </row>
    <row r="38" spans="1:5" x14ac:dyDescent="0.25">
      <c r="A38" s="148" t="s">
        <v>50</v>
      </c>
      <c r="B38" s="153">
        <f ca="1">SUMIF('Programación Por Profesional'!$C$21:$J$30,'Programacion Total Establecimie'!A38,'Programación Por Profesional'!$J$21:$J$30)</f>
        <v>0</v>
      </c>
      <c r="C38" s="163">
        <f ca="1">SUMIF('Programación Por Profesional'!$R$21:$AR$30,'Programacion Total Establecimie'!A38,'Programación Por Profesional'!$AQ$21:$AQ$30)</f>
        <v>0</v>
      </c>
      <c r="D38" s="164">
        <f ca="1">SUMIF('Programación Por Profesional'!$R$21:$AR$30,'Programacion Total Establecimie'!A38,'Programación Por Profesional'!$AR$21:$AR$30)</f>
        <v>0</v>
      </c>
      <c r="E38" s="168" t="e">
        <f t="shared" ca="1" si="0"/>
        <v>#DIV/0!</v>
      </c>
    </row>
    <row r="39" spans="1:5" x14ac:dyDescent="0.25">
      <c r="A39" s="148" t="s">
        <v>83</v>
      </c>
      <c r="B39" s="153">
        <f ca="1">SUMIF('Programación Por Profesional'!$C$21:$J$30,'Programacion Total Establecimie'!A39,'Programación Por Profesional'!$J$21:$J$30)</f>
        <v>0</v>
      </c>
      <c r="C39" s="163">
        <f ca="1">SUMIF('Programación Por Profesional'!$R$21:$AR$30,'Programacion Total Establecimie'!A39,'Programación Por Profesional'!$AQ$21:$AQ$30)</f>
        <v>0</v>
      </c>
      <c r="D39" s="164">
        <f ca="1">SUMIF('Programación Por Profesional'!$R$21:$AR$30,'Programacion Total Establecimie'!A39,'Programación Por Profesional'!$AR$21:$AR$30)</f>
        <v>0</v>
      </c>
      <c r="E39" s="168" t="e">
        <f t="shared" ca="1" si="0"/>
        <v>#DIV/0!</v>
      </c>
    </row>
    <row r="40" spans="1:5" x14ac:dyDescent="0.25">
      <c r="A40" s="148" t="s">
        <v>84</v>
      </c>
      <c r="B40" s="153">
        <f ca="1">SUMIF('Programación Por Profesional'!$C$21:$J$30,'Programacion Total Establecimie'!A40,'Programación Por Profesional'!$J$21:$J$30)</f>
        <v>0</v>
      </c>
      <c r="C40" s="163">
        <f ca="1">SUMIF('Programación Por Profesional'!$R$21:$AR$30,'Programacion Total Establecimie'!A40,'Programación Por Profesional'!$AQ$21:$AQ$30)</f>
        <v>0</v>
      </c>
      <c r="D40" s="164">
        <f ca="1">SUMIF('Programación Por Profesional'!$R$21:$AR$30,'Programacion Total Establecimie'!A40,'Programación Por Profesional'!$AR$21:$AR$30)</f>
        <v>0</v>
      </c>
      <c r="E40" s="168" t="e">
        <f t="shared" ca="1" si="0"/>
        <v>#DIV/0!</v>
      </c>
    </row>
    <row r="41" spans="1:5" x14ac:dyDescent="0.25">
      <c r="A41" s="148" t="s">
        <v>85</v>
      </c>
      <c r="B41" s="153">
        <f ca="1">SUMIF('Programación Por Profesional'!$C$21:$J$30,'Programacion Total Establecimie'!A41,'Programación Por Profesional'!$J$21:$J$30)</f>
        <v>0</v>
      </c>
      <c r="C41" s="163">
        <f ca="1">SUMIF('Programación Por Profesional'!$R$21:$AR$30,'Programacion Total Establecimie'!A41,'Programación Por Profesional'!$AQ$21:$AQ$30)</f>
        <v>0</v>
      </c>
      <c r="D41" s="164">
        <f ca="1">SUMIF('Programación Por Profesional'!$R$21:$AR$30,'Programacion Total Establecimie'!A41,'Programación Por Profesional'!$AR$21:$AR$30)</f>
        <v>0</v>
      </c>
      <c r="E41" s="168" t="e">
        <f t="shared" ca="1" si="0"/>
        <v>#DIV/0!</v>
      </c>
    </row>
    <row r="42" spans="1:5" x14ac:dyDescent="0.25">
      <c r="A42" s="148" t="s">
        <v>86</v>
      </c>
      <c r="B42" s="153">
        <f ca="1">SUMIF('Programación Por Profesional'!$C$21:$J$30,'Programacion Total Establecimie'!A42,'Programación Por Profesional'!$J$21:$J$30)</f>
        <v>0</v>
      </c>
      <c r="C42" s="163">
        <f ca="1">SUMIF('Programación Por Profesional'!$R$21:$AR$30,'Programacion Total Establecimie'!A42,'Programación Por Profesional'!$AQ$21:$AQ$30)</f>
        <v>0</v>
      </c>
      <c r="D42" s="164">
        <f ca="1">SUMIF('Programación Por Profesional'!$R$21:$AR$30,'Programacion Total Establecimie'!A42,'Programación Por Profesional'!$AR$21:$AR$30)</f>
        <v>0</v>
      </c>
      <c r="E42" s="168" t="e">
        <f t="shared" ca="1" si="0"/>
        <v>#DIV/0!</v>
      </c>
    </row>
    <row r="43" spans="1:5" x14ac:dyDescent="0.25">
      <c r="A43" s="148" t="s">
        <v>87</v>
      </c>
      <c r="B43" s="153">
        <f ca="1">SUMIF('Programación Por Profesional'!$C$21:$J$30,'Programacion Total Establecimie'!A43,'Programación Por Profesional'!$J$21:$J$30)</f>
        <v>0</v>
      </c>
      <c r="C43" s="163">
        <f ca="1">SUMIF('Programación Por Profesional'!$R$21:$AR$30,'Programacion Total Establecimie'!A43,'Programación Por Profesional'!$AQ$21:$AQ$30)</f>
        <v>0</v>
      </c>
      <c r="D43" s="164">
        <f ca="1">SUMIF('Programación Por Profesional'!$R$21:$AR$30,'Programacion Total Establecimie'!A43,'Programación Por Profesional'!$AR$21:$AR$30)</f>
        <v>0</v>
      </c>
      <c r="E43" s="168" t="e">
        <f t="shared" ca="1" si="0"/>
        <v>#DIV/0!</v>
      </c>
    </row>
    <row r="44" spans="1:5" x14ac:dyDescent="0.25">
      <c r="A44" s="148" t="s">
        <v>56</v>
      </c>
      <c r="B44" s="153">
        <f ca="1">SUMIF('Programación Por Profesional'!$C$21:$J$30,'Programacion Total Establecimie'!A44,'Programación Por Profesional'!$J$21:$J$30)</f>
        <v>0</v>
      </c>
      <c r="C44" s="163">
        <f ca="1">SUMIF('Programación Por Profesional'!$R$21:$AR$30,'Programacion Total Establecimie'!A44,'Programación Por Profesional'!$AQ$21:$AQ$30)</f>
        <v>0</v>
      </c>
      <c r="D44" s="164">
        <f ca="1">SUMIF('Programación Por Profesional'!$R$21:$AR$30,'Programacion Total Establecimie'!A44,'Programación Por Profesional'!$AR$21:$AR$30)</f>
        <v>0</v>
      </c>
      <c r="E44" s="168" t="e">
        <f t="shared" ca="1" si="0"/>
        <v>#DIV/0!</v>
      </c>
    </row>
    <row r="45" spans="1:5" x14ac:dyDescent="0.25">
      <c r="A45" s="148" t="s">
        <v>88</v>
      </c>
      <c r="B45" s="153">
        <f ca="1">SUMIF('Programación Por Profesional'!$C$21:$J$30,'Programacion Total Establecimie'!A45,'Programación Por Profesional'!$J$21:$J$30)</f>
        <v>0</v>
      </c>
      <c r="C45" s="163">
        <f ca="1">SUMIF('Programación Por Profesional'!$R$21:$AR$30,'Programacion Total Establecimie'!A45,'Programación Por Profesional'!$AQ$21:$AQ$30)</f>
        <v>0</v>
      </c>
      <c r="D45" s="164">
        <f ca="1">SUMIF('Programación Por Profesional'!$R$21:$AR$30,'Programacion Total Establecimie'!A45,'Programación Por Profesional'!$AR$21:$AR$30)</f>
        <v>0</v>
      </c>
      <c r="E45" s="168" t="e">
        <f t="shared" ca="1" si="0"/>
        <v>#DIV/0!</v>
      </c>
    </row>
    <row r="46" spans="1:5" x14ac:dyDescent="0.25">
      <c r="A46" s="148" t="s">
        <v>89</v>
      </c>
      <c r="B46" s="153">
        <f ca="1">SUMIF('Programación Por Profesional'!$C$21:$J$30,'Programacion Total Establecimie'!A46,'Programación Por Profesional'!$J$21:$J$30)</f>
        <v>0</v>
      </c>
      <c r="C46" s="163">
        <f ca="1">SUMIF('Programación Por Profesional'!$R$21:$AR$30,'Programacion Total Establecimie'!A46,'Programación Por Profesional'!$AQ$21:$AQ$30)</f>
        <v>0</v>
      </c>
      <c r="D46" s="164">
        <f ca="1">SUMIF('Programación Por Profesional'!$R$21:$AR$30,'Programacion Total Establecimie'!A46,'Programación Por Profesional'!$AR$21:$AR$30)</f>
        <v>0</v>
      </c>
      <c r="E46" s="168" t="e">
        <f t="shared" ca="1" si="0"/>
        <v>#DIV/0!</v>
      </c>
    </row>
    <row r="47" spans="1:5" x14ac:dyDescent="0.25">
      <c r="A47" s="148" t="s">
        <v>90</v>
      </c>
      <c r="B47" s="153">
        <f ca="1">SUMIF('Programación Por Profesional'!$C$21:$J$30,'Programacion Total Establecimie'!A47,'Programación Por Profesional'!$J$21:$J$30)</f>
        <v>0</v>
      </c>
      <c r="C47" s="163">
        <f ca="1">SUMIF('Programación Por Profesional'!$R$21:$AR$30,'Programacion Total Establecimie'!A47,'Programación Por Profesional'!$AQ$21:$AQ$30)</f>
        <v>0</v>
      </c>
      <c r="D47" s="164">
        <f ca="1">SUMIF('Programación Por Profesional'!$R$21:$AR$30,'Programacion Total Establecimie'!A47,'Programación Por Profesional'!$AR$21:$AR$30)</f>
        <v>0</v>
      </c>
      <c r="E47" s="168" t="e">
        <f t="shared" ca="1" si="0"/>
        <v>#DIV/0!</v>
      </c>
    </row>
    <row r="48" spans="1:5" x14ac:dyDescent="0.25">
      <c r="A48" s="148" t="s">
        <v>91</v>
      </c>
      <c r="B48" s="153">
        <f ca="1">SUMIF('Programación Por Profesional'!$C$21:$J$30,'Programacion Total Establecimie'!A48,'Programación Por Profesional'!$J$21:$J$30)</f>
        <v>0</v>
      </c>
      <c r="C48" s="163">
        <f ca="1">SUMIF('Programación Por Profesional'!$R$21:$AR$30,'Programacion Total Establecimie'!A48,'Programación Por Profesional'!$AQ$21:$AQ$30)</f>
        <v>0</v>
      </c>
      <c r="D48" s="164">
        <f ca="1">SUMIF('Programación Por Profesional'!$R$21:$AR$30,'Programacion Total Establecimie'!A48,'Programación Por Profesional'!$AR$21:$AR$30)</f>
        <v>0</v>
      </c>
      <c r="E48" s="168" t="e">
        <f t="shared" ca="1" si="0"/>
        <v>#DIV/0!</v>
      </c>
    </row>
    <row r="49" spans="1:5" x14ac:dyDescent="0.25">
      <c r="A49" s="148" t="s">
        <v>92</v>
      </c>
      <c r="B49" s="153">
        <f ca="1">SUMIF('Programación Por Profesional'!$C$21:$J$30,'Programacion Total Establecimie'!A49,'Programación Por Profesional'!$J$21:$J$30)</f>
        <v>0</v>
      </c>
      <c r="C49" s="163">
        <f ca="1">SUMIF('Programación Por Profesional'!$R$21:$AR$30,'Programacion Total Establecimie'!A49,'Programación Por Profesional'!$AQ$21:$AQ$30)</f>
        <v>0</v>
      </c>
      <c r="D49" s="164">
        <f ca="1">SUMIF('Programación Por Profesional'!$R$21:$AR$30,'Programacion Total Establecimie'!A49,'Programación Por Profesional'!$AR$21:$AR$30)</f>
        <v>0</v>
      </c>
      <c r="E49" s="168" t="e">
        <f t="shared" ca="1" si="0"/>
        <v>#DIV/0!</v>
      </c>
    </row>
    <row r="50" spans="1:5" x14ac:dyDescent="0.25">
      <c r="A50" s="148" t="s">
        <v>93</v>
      </c>
      <c r="B50" s="153">
        <f ca="1">SUMIF('Programación Por Profesional'!$C$21:$J$30,'Programacion Total Establecimie'!A50,'Programación Por Profesional'!$J$21:$J$30)</f>
        <v>0</v>
      </c>
      <c r="C50" s="163">
        <f ca="1">SUMIF('Programación Por Profesional'!$R$21:$AR$30,'Programacion Total Establecimie'!A50,'Programación Por Profesional'!$AQ$21:$AQ$30)</f>
        <v>0</v>
      </c>
      <c r="D50" s="164">
        <f ca="1">SUMIF('Programación Por Profesional'!$R$21:$AR$30,'Programacion Total Establecimie'!A50,'Programación Por Profesional'!$AR$21:$AR$30)</f>
        <v>0</v>
      </c>
      <c r="E50" s="168" t="e">
        <f t="shared" ca="1" si="0"/>
        <v>#DIV/0!</v>
      </c>
    </row>
    <row r="51" spans="1:5" x14ac:dyDescent="0.25">
      <c r="A51" s="148" t="s">
        <v>94</v>
      </c>
      <c r="B51" s="153">
        <f ca="1">SUMIF('Programación Por Profesional'!$C$21:$J$30,'Programacion Total Establecimie'!A51,'Programación Por Profesional'!$J$21:$J$30)</f>
        <v>0</v>
      </c>
      <c r="C51" s="163">
        <f ca="1">SUMIF('Programación Por Profesional'!$R$21:$AR$30,'Programacion Total Establecimie'!A51,'Programación Por Profesional'!$AQ$21:$AQ$30)</f>
        <v>0</v>
      </c>
      <c r="D51" s="164">
        <f ca="1">SUMIF('Programación Por Profesional'!$R$21:$AR$30,'Programacion Total Establecimie'!A51,'Programación Por Profesional'!$AR$21:$AR$30)</f>
        <v>0</v>
      </c>
      <c r="E51" s="168" t="e">
        <f t="shared" ca="1" si="0"/>
        <v>#DIV/0!</v>
      </c>
    </row>
    <row r="52" spans="1:5" x14ac:dyDescent="0.25">
      <c r="A52" s="148" t="s">
        <v>104</v>
      </c>
      <c r="B52" s="153">
        <f ca="1">SUMIF('Programación Por Profesional'!$C$21:$J$30,'Programacion Total Establecimie'!A52,'Programación Por Profesional'!$J$21:$J$30)</f>
        <v>0</v>
      </c>
      <c r="C52" s="163">
        <f ca="1">SUMIF('Programación Por Profesional'!$R$21:$AR$30,'Programacion Total Establecimie'!A52,'Programación Por Profesional'!$AQ$21:$AQ$30)</f>
        <v>0</v>
      </c>
      <c r="D52" s="164">
        <f ca="1">SUMIF('Programación Por Profesional'!$R$21:$AR$30,'Programacion Total Establecimie'!A52,'Programación Por Profesional'!$AR$21:$AR$30)</f>
        <v>0</v>
      </c>
      <c r="E52" s="168" t="e">
        <f t="shared" ca="1" si="0"/>
        <v>#DIV/0!</v>
      </c>
    </row>
    <row r="53" spans="1:5" x14ac:dyDescent="0.25">
      <c r="A53" s="148" t="s">
        <v>95</v>
      </c>
      <c r="B53" s="153">
        <f ca="1">SUMIF('Programación Por Profesional'!$C$21:$J$30,'Programacion Total Establecimie'!A53,'Programación Por Profesional'!$J$21:$J$30)</f>
        <v>0</v>
      </c>
      <c r="C53" s="163">
        <f ca="1">SUMIF('Programación Por Profesional'!$R$21:$AR$30,'Programacion Total Establecimie'!A53,'Programación Por Profesional'!$AQ$21:$AQ$30)</f>
        <v>0</v>
      </c>
      <c r="D53" s="164">
        <f ca="1">SUMIF('Programación Por Profesional'!$R$21:$AR$30,'Programacion Total Establecimie'!A53,'Programación Por Profesional'!$AR$21:$AR$30)</f>
        <v>0</v>
      </c>
      <c r="E53" s="168" t="e">
        <f t="shared" ca="1" si="0"/>
        <v>#DIV/0!</v>
      </c>
    </row>
    <row r="54" spans="1:5" x14ac:dyDescent="0.25">
      <c r="A54" s="148" t="s">
        <v>96</v>
      </c>
      <c r="B54" s="153">
        <f ca="1">SUMIF('Programación Por Profesional'!$C$21:$J$30,'Programacion Total Establecimie'!A54,'Programación Por Profesional'!$J$21:$J$30)</f>
        <v>0</v>
      </c>
      <c r="C54" s="163">
        <f ca="1">SUMIF('Programación Por Profesional'!$R$21:$AR$30,'Programacion Total Establecimie'!A54,'Programación Por Profesional'!$AQ$21:$AQ$30)</f>
        <v>0</v>
      </c>
      <c r="D54" s="164">
        <f ca="1">SUMIF('Programación Por Profesional'!$R$21:$AR$30,'Programacion Total Establecimie'!A54,'Programación Por Profesional'!$AR$21:$AR$30)</f>
        <v>0</v>
      </c>
      <c r="E54" s="168" t="e">
        <f t="shared" ca="1" si="0"/>
        <v>#DIV/0!</v>
      </c>
    </row>
    <row r="55" spans="1:5" x14ac:dyDescent="0.25">
      <c r="A55" s="148" t="s">
        <v>105</v>
      </c>
      <c r="B55" s="153">
        <f ca="1">SUMIF('Programación Por Profesional'!$C$21:$J$30,'Programacion Total Establecimie'!A55,'Programación Por Profesional'!$J$21:$J$30)</f>
        <v>0</v>
      </c>
      <c r="C55" s="163">
        <f ca="1">SUMIF('Programación Por Profesional'!$R$21:$AR$30,'Programacion Total Establecimie'!A55,'Programación Por Profesional'!$AQ$21:$AQ$30)</f>
        <v>0</v>
      </c>
      <c r="D55" s="164">
        <f ca="1">SUMIF('Programación Por Profesional'!$R$21:$AR$30,'Programacion Total Establecimie'!A55,'Programación Por Profesional'!$AR$21:$AR$30)</f>
        <v>0</v>
      </c>
      <c r="E55" s="168" t="e">
        <f t="shared" ca="1" si="0"/>
        <v>#DIV/0!</v>
      </c>
    </row>
    <row r="56" spans="1:5" x14ac:dyDescent="0.25">
      <c r="A56" s="148" t="s">
        <v>98</v>
      </c>
      <c r="B56" s="153">
        <f ca="1">SUMIF('Programación Por Profesional'!$C$21:$J$30,'Programacion Total Establecimie'!A56,'Programación Por Profesional'!$J$21:$J$30)</f>
        <v>0</v>
      </c>
      <c r="C56" s="163">
        <f ca="1">SUMIF('Programación Por Profesional'!$R$21:$AR$30,'Programacion Total Establecimie'!A56,'Programación Por Profesional'!$AQ$21:$AQ$30)</f>
        <v>0</v>
      </c>
      <c r="D56" s="164">
        <f ca="1">SUMIF('Programación Por Profesional'!$R$21:$AR$30,'Programacion Total Establecimie'!A56,'Programación Por Profesional'!$AR$21:$AR$30)</f>
        <v>0</v>
      </c>
      <c r="E56" s="168" t="e">
        <f t="shared" ca="1" si="0"/>
        <v>#DIV/0!</v>
      </c>
    </row>
    <row r="57" spans="1:5" x14ac:dyDescent="0.25">
      <c r="A57" s="148" t="s">
        <v>99</v>
      </c>
      <c r="B57" s="153">
        <f ca="1">SUMIF('Programación Por Profesional'!$C$21:$J$30,'Programacion Total Establecimie'!A57,'Programación Por Profesional'!$J$21:$J$30)</f>
        <v>0</v>
      </c>
      <c r="C57" s="163">
        <f ca="1">SUMIF('Programación Por Profesional'!$R$21:$AR$30,'Programacion Total Establecimie'!A57,'Programación Por Profesional'!$AQ$21:$AQ$30)</f>
        <v>0</v>
      </c>
      <c r="D57" s="164">
        <f ca="1">SUMIF('Programación Por Profesional'!$R$21:$AR$30,'Programacion Total Establecimie'!A57,'Programación Por Profesional'!$AR$21:$AR$30)</f>
        <v>0</v>
      </c>
      <c r="E57" s="168" t="e">
        <f t="shared" ca="1" si="0"/>
        <v>#DIV/0!</v>
      </c>
    </row>
    <row r="58" spans="1:5" x14ac:dyDescent="0.25">
      <c r="A58" s="148" t="s">
        <v>100</v>
      </c>
      <c r="B58" s="153">
        <f ca="1">SUMIF('Programación Por Profesional'!$C$21:$J$30,'Programacion Total Establecimie'!A58,'Programación Por Profesional'!$J$21:$J$30)</f>
        <v>0</v>
      </c>
      <c r="C58" s="163">
        <f ca="1">SUMIF('Programación Por Profesional'!$R$21:$AR$30,'Programacion Total Establecimie'!A58,'Programación Por Profesional'!$AQ$21:$AQ$30)</f>
        <v>0</v>
      </c>
      <c r="D58" s="164">
        <f ca="1">SUMIF('Programación Por Profesional'!$R$21:$AR$30,'Programacion Total Establecimie'!A58,'Programación Por Profesional'!$AR$21:$AR$30)</f>
        <v>0</v>
      </c>
      <c r="E58" s="168" t="e">
        <f t="shared" ca="1" si="0"/>
        <v>#DIV/0!</v>
      </c>
    </row>
    <row r="59" spans="1:5" x14ac:dyDescent="0.25">
      <c r="A59" s="148" t="s">
        <v>101</v>
      </c>
      <c r="B59" s="153">
        <f ca="1">SUMIF('Programación Por Profesional'!$C$21:$J$30,'Programacion Total Establecimie'!A59,'Programación Por Profesional'!$J$21:$J$30)</f>
        <v>0</v>
      </c>
      <c r="C59" s="163">
        <f ca="1">SUMIF('Programación Por Profesional'!$R$21:$AR$30,'Programacion Total Establecimie'!A59,'Programación Por Profesional'!$AQ$21:$AQ$30)</f>
        <v>0</v>
      </c>
      <c r="D59" s="164">
        <f ca="1">SUMIF('Programación Por Profesional'!$R$21:$AR$30,'Programacion Total Establecimie'!A59,'Programación Por Profesional'!$AR$21:$AR$30)</f>
        <v>0</v>
      </c>
      <c r="E59" s="168" t="e">
        <f t="shared" ca="1" si="0"/>
        <v>#DIV/0!</v>
      </c>
    </row>
    <row r="60" spans="1:5" x14ac:dyDescent="0.25">
      <c r="A60" s="148" t="s">
        <v>102</v>
      </c>
      <c r="B60" s="153">
        <f ca="1">SUMIF('Programación Por Profesional'!$C$21:$J$30,'Programacion Total Establecimie'!A60,'Programación Por Profesional'!$J$21:$J$30)</f>
        <v>0</v>
      </c>
      <c r="C60" s="163">
        <f ca="1">SUMIF('Programación Por Profesional'!$R$21:$AR$30,'Programacion Total Establecimie'!A60,'Programación Por Profesional'!$AQ$21:$AQ$30)</f>
        <v>0</v>
      </c>
      <c r="D60" s="164">
        <f ca="1">SUMIF('Programación Por Profesional'!$R$21:$AR$30,'Programacion Total Establecimie'!A60,'Programación Por Profesional'!$AR$21:$AR$30)</f>
        <v>0</v>
      </c>
      <c r="E60" s="168" t="e">
        <f t="shared" ca="1" si="0"/>
        <v>#DIV/0!</v>
      </c>
    </row>
    <row r="61" spans="1:5" ht="15.75" thickBot="1" x14ac:dyDescent="0.3">
      <c r="A61" s="149" t="s">
        <v>103</v>
      </c>
      <c r="B61" s="154">
        <f ca="1">SUMIF('Programación Por Profesional'!$C$21:$J$30,'Programacion Total Establecimie'!A61,'Programación Por Profesional'!$J$21:$J$30)</f>
        <v>0</v>
      </c>
      <c r="C61" s="165">
        <f ca="1">SUMIF('Programación Por Profesional'!$R$21:$AR$30,'Programacion Total Establecimie'!A61,'Programación Por Profesional'!$AQ$21:$AQ$30)</f>
        <v>0</v>
      </c>
      <c r="D61" s="166">
        <f ca="1">SUMIF('Programación Por Profesional'!$R$21:$AR$30,'Programacion Total Establecimie'!A61,'Programación Por Profesional'!$AR$21:$AR$30)</f>
        <v>0</v>
      </c>
      <c r="E61" s="169" t="e">
        <f t="shared" ca="1" si="0"/>
        <v>#DIV/0!</v>
      </c>
    </row>
    <row r="62" spans="1:5" ht="16.5" thickBot="1" x14ac:dyDescent="0.3">
      <c r="A62" s="170" t="s">
        <v>107</v>
      </c>
      <c r="B62" s="171">
        <f ca="1">SUM(B3:B61)</f>
        <v>0</v>
      </c>
      <c r="C62" s="172">
        <f t="shared" ref="C62:D62" ca="1" si="1">SUM(C3:C61)</f>
        <v>0</v>
      </c>
      <c r="D62" s="173">
        <f t="shared" ca="1" si="1"/>
        <v>0</v>
      </c>
      <c r="E62" s="174" t="e">
        <f t="shared" ca="1" si="0"/>
        <v>#DIV/0!</v>
      </c>
    </row>
  </sheetData>
  <mergeCells count="4">
    <mergeCell ref="A1:A2"/>
    <mergeCell ref="B1:B2"/>
    <mergeCell ref="C1:D1"/>
    <mergeCell ref="E1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2"/>
  <sheetViews>
    <sheetView workbookViewId="0">
      <selection activeCell="F36" sqref="F36"/>
    </sheetView>
  </sheetViews>
  <sheetFormatPr baseColWidth="10" defaultColWidth="11.42578125" defaultRowHeight="15" x14ac:dyDescent="0.25"/>
  <cols>
    <col min="1" max="1" width="42.5703125" style="1" customWidth="1"/>
    <col min="2" max="2" width="20.5703125" style="2" customWidth="1"/>
    <col min="3" max="16384" width="11.42578125" style="1"/>
  </cols>
  <sheetData>
    <row r="1" spans="1:2" s="110" customFormat="1" ht="32.25" thickBot="1" x14ac:dyDescent="0.3">
      <c r="A1" s="209" t="s">
        <v>133</v>
      </c>
      <c r="B1" s="210" t="s">
        <v>106</v>
      </c>
    </row>
    <row r="2" spans="1:2" s="110" customFormat="1" ht="16.5" thickBot="1" x14ac:dyDescent="0.3">
      <c r="A2" s="209" t="s">
        <v>134</v>
      </c>
      <c r="B2" s="210"/>
    </row>
    <row r="3" spans="1:2" x14ac:dyDescent="0.25">
      <c r="A3" s="211" t="s">
        <v>23</v>
      </c>
      <c r="B3" s="212">
        <v>4</v>
      </c>
    </row>
    <row r="4" spans="1:2" x14ac:dyDescent="0.25">
      <c r="A4" s="205" t="s">
        <v>48</v>
      </c>
      <c r="B4" s="118">
        <v>4</v>
      </c>
    </row>
    <row r="5" spans="1:2" x14ac:dyDescent="0.25">
      <c r="A5" s="205" t="s">
        <v>49</v>
      </c>
      <c r="B5" s="118">
        <v>3</v>
      </c>
    </row>
    <row r="6" spans="1:2" x14ac:dyDescent="0.25">
      <c r="A6" s="205" t="s">
        <v>50</v>
      </c>
      <c r="B6" s="118">
        <v>5</v>
      </c>
    </row>
    <row r="7" spans="1:2" x14ac:dyDescent="0.25">
      <c r="A7" s="205" t="s">
        <v>51</v>
      </c>
      <c r="B7" s="118">
        <v>4</v>
      </c>
    </row>
    <row r="8" spans="1:2" x14ac:dyDescent="0.25">
      <c r="A8" s="205" t="s">
        <v>52</v>
      </c>
      <c r="B8" s="118">
        <v>4</v>
      </c>
    </row>
    <row r="9" spans="1:2" x14ac:dyDescent="0.25">
      <c r="A9" s="205" t="s">
        <v>53</v>
      </c>
      <c r="B9" s="118">
        <v>4</v>
      </c>
    </row>
    <row r="10" spans="1:2" x14ac:dyDescent="0.25">
      <c r="A10" s="205" t="s">
        <v>54</v>
      </c>
      <c r="B10" s="118">
        <v>3</v>
      </c>
    </row>
    <row r="11" spans="1:2" x14ac:dyDescent="0.25">
      <c r="A11" s="205" t="s">
        <v>55</v>
      </c>
      <c r="B11" s="118">
        <v>3</v>
      </c>
    </row>
    <row r="12" spans="1:2" x14ac:dyDescent="0.25">
      <c r="A12" s="205" t="s">
        <v>56</v>
      </c>
      <c r="B12" s="118">
        <v>3</v>
      </c>
    </row>
    <row r="13" spans="1:2" x14ac:dyDescent="0.25">
      <c r="A13" s="205" t="s">
        <v>24</v>
      </c>
      <c r="B13" s="118">
        <v>4</v>
      </c>
    </row>
    <row r="14" spans="1:2" x14ac:dyDescent="0.25">
      <c r="A14" s="205" t="s">
        <v>57</v>
      </c>
      <c r="B14" s="118">
        <v>4</v>
      </c>
    </row>
    <row r="15" spans="1:2" x14ac:dyDescent="0.25">
      <c r="A15" s="205" t="s">
        <v>42</v>
      </c>
      <c r="B15" s="118">
        <v>3</v>
      </c>
    </row>
    <row r="16" spans="1:2" x14ac:dyDescent="0.25">
      <c r="A16" s="205" t="s">
        <v>58</v>
      </c>
      <c r="B16" s="118">
        <v>4</v>
      </c>
    </row>
    <row r="17" spans="1:2" x14ac:dyDescent="0.25">
      <c r="A17" s="205" t="s">
        <v>59</v>
      </c>
      <c r="B17" s="118">
        <v>3</v>
      </c>
    </row>
    <row r="18" spans="1:2" x14ac:dyDescent="0.25">
      <c r="A18" s="205" t="s">
        <v>60</v>
      </c>
      <c r="B18" s="118">
        <v>2</v>
      </c>
    </row>
    <row r="19" spans="1:2" x14ac:dyDescent="0.25">
      <c r="A19" s="205" t="s">
        <v>61</v>
      </c>
      <c r="B19" s="118">
        <v>4</v>
      </c>
    </row>
    <row r="20" spans="1:2" x14ac:dyDescent="0.25">
      <c r="A20" s="205" t="s">
        <v>63</v>
      </c>
      <c r="B20" s="118">
        <v>3</v>
      </c>
    </row>
    <row r="21" spans="1:2" x14ac:dyDescent="0.25">
      <c r="A21" s="205" t="s">
        <v>64</v>
      </c>
      <c r="B21" s="118">
        <v>5</v>
      </c>
    </row>
    <row r="22" spans="1:2" x14ac:dyDescent="0.25">
      <c r="A22" s="205" t="s">
        <v>65</v>
      </c>
      <c r="B22" s="118">
        <v>5</v>
      </c>
    </row>
    <row r="23" spans="1:2" x14ac:dyDescent="0.25">
      <c r="A23" s="205" t="s">
        <v>66</v>
      </c>
      <c r="B23" s="118">
        <v>5</v>
      </c>
    </row>
    <row r="24" spans="1:2" x14ac:dyDescent="0.25">
      <c r="A24" s="205" t="s">
        <v>67</v>
      </c>
      <c r="B24" s="118">
        <v>5</v>
      </c>
    </row>
    <row r="25" spans="1:2" x14ac:dyDescent="0.25">
      <c r="A25" s="205" t="s">
        <v>68</v>
      </c>
      <c r="B25" s="118">
        <v>4</v>
      </c>
    </row>
    <row r="26" spans="1:2" x14ac:dyDescent="0.25">
      <c r="A26" s="205" t="s">
        <v>69</v>
      </c>
      <c r="B26" s="118">
        <v>4</v>
      </c>
    </row>
    <row r="27" spans="1:2" x14ac:dyDescent="0.25">
      <c r="A27" s="205" t="s">
        <v>70</v>
      </c>
      <c r="B27" s="118">
        <v>6</v>
      </c>
    </row>
    <row r="28" spans="1:2" x14ac:dyDescent="0.25">
      <c r="A28" s="205" t="s">
        <v>71</v>
      </c>
      <c r="B28" s="118">
        <v>4</v>
      </c>
    </row>
    <row r="29" spans="1:2" x14ac:dyDescent="0.25">
      <c r="A29" s="205" t="s">
        <v>72</v>
      </c>
      <c r="B29" s="118">
        <v>4</v>
      </c>
    </row>
    <row r="30" spans="1:2" x14ac:dyDescent="0.25">
      <c r="A30" s="205" t="s">
        <v>73</v>
      </c>
      <c r="B30" s="118">
        <v>4</v>
      </c>
    </row>
    <row r="31" spans="1:2" x14ac:dyDescent="0.25">
      <c r="A31" s="205" t="s">
        <v>74</v>
      </c>
      <c r="B31" s="118">
        <v>6</v>
      </c>
    </row>
    <row r="32" spans="1:2" x14ac:dyDescent="0.25">
      <c r="A32" s="205" t="s">
        <v>75</v>
      </c>
      <c r="B32" s="118">
        <v>5</v>
      </c>
    </row>
    <row r="33" spans="1:2" x14ac:dyDescent="0.25">
      <c r="A33" s="205" t="s">
        <v>76</v>
      </c>
      <c r="B33" s="118">
        <v>5</v>
      </c>
    </row>
    <row r="34" spans="1:2" ht="15.75" thickBot="1" x14ac:dyDescent="0.3">
      <c r="A34" s="213" t="s">
        <v>77</v>
      </c>
      <c r="B34" s="214">
        <v>4</v>
      </c>
    </row>
    <row r="35" spans="1:2" ht="15.75" thickBot="1" x14ac:dyDescent="0.3">
      <c r="A35" s="216" t="s">
        <v>135</v>
      </c>
      <c r="B35" s="217"/>
    </row>
    <row r="36" spans="1:2" x14ac:dyDescent="0.25">
      <c r="A36" s="211" t="s">
        <v>80</v>
      </c>
      <c r="B36" s="215">
        <v>3</v>
      </c>
    </row>
    <row r="37" spans="1:2" x14ac:dyDescent="0.25">
      <c r="A37" s="205" t="s">
        <v>81</v>
      </c>
      <c r="B37" s="206">
        <v>3</v>
      </c>
    </row>
    <row r="38" spans="1:2" x14ac:dyDescent="0.25">
      <c r="A38" s="205" t="s">
        <v>82</v>
      </c>
      <c r="B38" s="206">
        <v>2</v>
      </c>
    </row>
    <row r="39" spans="1:2" x14ac:dyDescent="0.25">
      <c r="A39" s="205" t="s">
        <v>50</v>
      </c>
      <c r="B39" s="206">
        <v>5</v>
      </c>
    </row>
    <row r="40" spans="1:2" x14ac:dyDescent="0.25">
      <c r="A40" s="205" t="s">
        <v>83</v>
      </c>
      <c r="B40" s="206">
        <v>3</v>
      </c>
    </row>
    <row r="41" spans="1:2" x14ac:dyDescent="0.25">
      <c r="A41" s="205" t="s">
        <v>84</v>
      </c>
      <c r="B41" s="206">
        <v>3</v>
      </c>
    </row>
    <row r="42" spans="1:2" x14ac:dyDescent="0.25">
      <c r="A42" s="205" t="s">
        <v>85</v>
      </c>
      <c r="B42" s="206">
        <v>4</v>
      </c>
    </row>
    <row r="43" spans="1:2" x14ac:dyDescent="0.25">
      <c r="A43" s="205" t="s">
        <v>86</v>
      </c>
      <c r="B43" s="206">
        <v>3</v>
      </c>
    </row>
    <row r="44" spans="1:2" x14ac:dyDescent="0.25">
      <c r="A44" s="205" t="s">
        <v>87</v>
      </c>
      <c r="B44" s="206">
        <v>3</v>
      </c>
    </row>
    <row r="45" spans="1:2" x14ac:dyDescent="0.25">
      <c r="A45" s="205" t="s">
        <v>56</v>
      </c>
      <c r="B45" s="206">
        <v>3</v>
      </c>
    </row>
    <row r="46" spans="1:2" x14ac:dyDescent="0.25">
      <c r="A46" s="205" t="s">
        <v>88</v>
      </c>
      <c r="B46" s="206">
        <v>4</v>
      </c>
    </row>
    <row r="47" spans="1:2" x14ac:dyDescent="0.25">
      <c r="A47" s="205" t="s">
        <v>89</v>
      </c>
      <c r="B47" s="206">
        <v>4</v>
      </c>
    </row>
    <row r="48" spans="1:2" x14ac:dyDescent="0.25">
      <c r="A48" s="205" t="s">
        <v>90</v>
      </c>
      <c r="B48" s="206">
        <v>3</v>
      </c>
    </row>
    <row r="49" spans="1:2" x14ac:dyDescent="0.25">
      <c r="A49" s="205" t="s">
        <v>91</v>
      </c>
      <c r="B49" s="206">
        <v>3</v>
      </c>
    </row>
    <row r="50" spans="1:2" x14ac:dyDescent="0.25">
      <c r="A50" s="205" t="s">
        <v>92</v>
      </c>
      <c r="B50" s="206">
        <v>3</v>
      </c>
    </row>
    <row r="51" spans="1:2" x14ac:dyDescent="0.25">
      <c r="A51" s="205" t="s">
        <v>93</v>
      </c>
      <c r="B51" s="206">
        <v>2</v>
      </c>
    </row>
    <row r="52" spans="1:2" x14ac:dyDescent="0.25">
      <c r="A52" s="205" t="s">
        <v>94</v>
      </c>
      <c r="B52" s="206">
        <v>3</v>
      </c>
    </row>
    <row r="53" spans="1:2" x14ac:dyDescent="0.25">
      <c r="A53" s="205" t="s">
        <v>136</v>
      </c>
      <c r="B53" s="206">
        <v>2</v>
      </c>
    </row>
    <row r="54" spans="1:2" x14ac:dyDescent="0.25">
      <c r="A54" s="205" t="s">
        <v>95</v>
      </c>
      <c r="B54" s="206">
        <v>3</v>
      </c>
    </row>
    <row r="55" spans="1:2" x14ac:dyDescent="0.25">
      <c r="A55" s="205" t="s">
        <v>96</v>
      </c>
      <c r="B55" s="206">
        <v>3</v>
      </c>
    </row>
    <row r="56" spans="1:2" x14ac:dyDescent="0.25">
      <c r="A56" s="205" t="s">
        <v>105</v>
      </c>
      <c r="B56" s="206">
        <v>2</v>
      </c>
    </row>
    <row r="57" spans="1:2" x14ac:dyDescent="0.25">
      <c r="A57" s="205" t="s">
        <v>98</v>
      </c>
      <c r="B57" s="206">
        <v>3</v>
      </c>
    </row>
    <row r="58" spans="1:2" x14ac:dyDescent="0.25">
      <c r="A58" s="205" t="s">
        <v>99</v>
      </c>
      <c r="B58" s="206">
        <v>5</v>
      </c>
    </row>
    <row r="59" spans="1:2" x14ac:dyDescent="0.25">
      <c r="A59" s="205" t="s">
        <v>100</v>
      </c>
      <c r="B59" s="206">
        <v>4</v>
      </c>
    </row>
    <row r="60" spans="1:2" x14ac:dyDescent="0.25">
      <c r="A60" s="205" t="s">
        <v>101</v>
      </c>
      <c r="B60" s="206">
        <v>3</v>
      </c>
    </row>
    <row r="61" spans="1:2" x14ac:dyDescent="0.25">
      <c r="A61" s="205" t="s">
        <v>102</v>
      </c>
      <c r="B61" s="206">
        <v>5</v>
      </c>
    </row>
    <row r="62" spans="1:2" ht="15.75" thickBot="1" x14ac:dyDescent="0.3">
      <c r="A62" s="207" t="s">
        <v>103</v>
      </c>
      <c r="B62" s="208">
        <v>4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workbookViewId="0">
      <selection activeCell="B2" sqref="B2:E19"/>
    </sheetView>
  </sheetViews>
  <sheetFormatPr baseColWidth="10" defaultRowHeight="15" x14ac:dyDescent="0.25"/>
  <cols>
    <col min="1" max="1" width="37.5703125" style="1" customWidth="1"/>
    <col min="2" max="5" width="11.42578125" style="1"/>
  </cols>
  <sheetData>
    <row r="2" spans="1:5" ht="31.5" x14ac:dyDescent="0.25">
      <c r="A2" s="105" t="s">
        <v>43</v>
      </c>
      <c r="B2" s="202" t="s">
        <v>44</v>
      </c>
      <c r="C2" s="203" t="s">
        <v>45</v>
      </c>
      <c r="D2" s="203" t="s">
        <v>46</v>
      </c>
      <c r="E2" s="204" t="s">
        <v>47</v>
      </c>
    </row>
    <row r="3" spans="1:5" x14ac:dyDescent="0.25">
      <c r="A3" s="106" t="s">
        <v>23</v>
      </c>
      <c r="B3" s="107">
        <v>7</v>
      </c>
      <c r="C3" s="108">
        <v>39.995950413223134</v>
      </c>
      <c r="D3" s="107">
        <v>80</v>
      </c>
      <c r="E3" s="107">
        <v>40</v>
      </c>
    </row>
    <row r="4" spans="1:5" x14ac:dyDescent="0.25">
      <c r="A4" s="106" t="s">
        <v>48</v>
      </c>
      <c r="B4" s="107">
        <v>11.36</v>
      </c>
      <c r="C4" s="108">
        <v>48.710278311432162</v>
      </c>
      <c r="D4" s="107">
        <v>95</v>
      </c>
      <c r="E4" s="107">
        <v>50</v>
      </c>
    </row>
    <row r="5" spans="1:5" x14ac:dyDescent="0.25">
      <c r="A5" s="106" t="s">
        <v>49</v>
      </c>
      <c r="B5" s="107">
        <v>1</v>
      </c>
      <c r="C5" s="108">
        <v>46.354650587507727</v>
      </c>
      <c r="D5" s="107">
        <v>100</v>
      </c>
      <c r="E5" s="107">
        <v>80</v>
      </c>
    </row>
    <row r="6" spans="1:5" x14ac:dyDescent="0.25">
      <c r="A6" s="106" t="s">
        <v>50</v>
      </c>
      <c r="B6" s="107">
        <v>1</v>
      </c>
      <c r="C6" s="108">
        <v>55.133738404452686</v>
      </c>
      <c r="D6" s="107">
        <v>160.59</v>
      </c>
      <c r="E6" s="107">
        <v>90</v>
      </c>
    </row>
    <row r="7" spans="1:5" x14ac:dyDescent="0.25">
      <c r="A7" s="106" t="s">
        <v>51</v>
      </c>
      <c r="B7" s="107">
        <v>1</v>
      </c>
      <c r="C7" s="108">
        <v>52.730519480519483</v>
      </c>
      <c r="D7" s="107">
        <v>97.727272727272705</v>
      </c>
      <c r="E7" s="107">
        <v>60</v>
      </c>
    </row>
    <row r="8" spans="1:5" x14ac:dyDescent="0.25">
      <c r="A8" s="106" t="s">
        <v>52</v>
      </c>
      <c r="B8" s="107">
        <v>20.202020202020201</v>
      </c>
      <c r="C8" s="108">
        <v>50.128876262626264</v>
      </c>
      <c r="D8" s="107">
        <v>100</v>
      </c>
      <c r="E8" s="107">
        <v>60</v>
      </c>
    </row>
    <row r="9" spans="1:5" x14ac:dyDescent="0.25">
      <c r="A9" s="106" t="s">
        <v>53</v>
      </c>
      <c r="B9" s="107">
        <v>4</v>
      </c>
      <c r="C9" s="108">
        <v>41.881529581529584</v>
      </c>
      <c r="D9" s="107">
        <v>80</v>
      </c>
      <c r="E9" s="107">
        <v>50</v>
      </c>
    </row>
    <row r="10" spans="1:5" x14ac:dyDescent="0.25">
      <c r="A10" s="106" t="s">
        <v>54</v>
      </c>
      <c r="B10" s="107">
        <v>10</v>
      </c>
      <c r="C10" s="108">
        <v>41.04</v>
      </c>
      <c r="D10" s="107">
        <v>104</v>
      </c>
      <c r="E10" s="107">
        <v>50</v>
      </c>
    </row>
    <row r="11" spans="1:5" x14ac:dyDescent="0.25">
      <c r="A11" s="106" t="s">
        <v>55</v>
      </c>
      <c r="B11" s="107">
        <v>11.3</v>
      </c>
      <c r="C11" s="108">
        <v>33.694772727272728</v>
      </c>
      <c r="D11" s="107">
        <v>83.5</v>
      </c>
      <c r="E11" s="107">
        <v>40</v>
      </c>
    </row>
    <row r="12" spans="1:5" x14ac:dyDescent="0.25">
      <c r="A12" s="106" t="s">
        <v>56</v>
      </c>
      <c r="B12" s="107">
        <v>11</v>
      </c>
      <c r="C12" s="108">
        <v>43.301477272727276</v>
      </c>
      <c r="D12" s="107">
        <v>98.2</v>
      </c>
      <c r="E12" s="107">
        <v>50</v>
      </c>
    </row>
    <row r="13" spans="1:5" x14ac:dyDescent="0.25">
      <c r="A13" s="106" t="s">
        <v>24</v>
      </c>
      <c r="B13" s="107">
        <v>1</v>
      </c>
      <c r="C13" s="108">
        <v>41.753405873405868</v>
      </c>
      <c r="D13" s="107">
        <v>213.63</v>
      </c>
      <c r="E13" s="107">
        <v>50</v>
      </c>
    </row>
    <row r="14" spans="1:5" x14ac:dyDescent="0.25">
      <c r="A14" s="106" t="s">
        <v>57</v>
      </c>
      <c r="B14" s="107">
        <v>11</v>
      </c>
      <c r="C14" s="108">
        <v>45.43727272727272</v>
      </c>
      <c r="D14" s="107">
        <v>111</v>
      </c>
      <c r="E14" s="107">
        <v>50</v>
      </c>
    </row>
    <row r="15" spans="1:5" x14ac:dyDescent="0.25">
      <c r="A15" s="106" t="s">
        <v>42</v>
      </c>
      <c r="B15" s="107">
        <v>17</v>
      </c>
      <c r="C15" s="108">
        <v>47.882008797653967</v>
      </c>
      <c r="D15" s="107">
        <v>111</v>
      </c>
      <c r="E15" s="107">
        <v>50</v>
      </c>
    </row>
    <row r="16" spans="1:5" x14ac:dyDescent="0.25">
      <c r="A16" s="106" t="s">
        <v>58</v>
      </c>
      <c r="B16" s="107">
        <v>9.09</v>
      </c>
      <c r="C16" s="108">
        <v>50.077999999999996</v>
      </c>
      <c r="D16" s="107">
        <v>107.3</v>
      </c>
      <c r="E16" s="107">
        <v>50</v>
      </c>
    </row>
    <row r="17" spans="1:5" x14ac:dyDescent="0.25">
      <c r="A17" s="106" t="s">
        <v>59</v>
      </c>
      <c r="B17" s="107">
        <v>24</v>
      </c>
      <c r="C17" s="108">
        <v>52.314999999999998</v>
      </c>
      <c r="D17" s="107">
        <v>126.69</v>
      </c>
      <c r="E17" s="107">
        <v>50</v>
      </c>
    </row>
    <row r="18" spans="1:5" x14ac:dyDescent="0.25">
      <c r="A18" s="106" t="s">
        <v>60</v>
      </c>
      <c r="B18" s="107">
        <v>1</v>
      </c>
      <c r="C18" s="108">
        <v>59.711862041467292</v>
      </c>
      <c r="D18" s="107">
        <v>109</v>
      </c>
      <c r="E18" s="107">
        <v>60</v>
      </c>
    </row>
    <row r="19" spans="1:5" x14ac:dyDescent="0.25">
      <c r="A19" s="106" t="s">
        <v>61</v>
      </c>
      <c r="B19" s="107">
        <v>11</v>
      </c>
      <c r="C19" s="108">
        <v>51.472545454545454</v>
      </c>
      <c r="D19" s="107">
        <v>91</v>
      </c>
      <c r="E19" s="107">
        <v>60</v>
      </c>
    </row>
    <row r="22" spans="1:5" ht="31.5" x14ac:dyDescent="0.25">
      <c r="A22" s="105" t="s">
        <v>62</v>
      </c>
      <c r="B22" s="202" t="s">
        <v>44</v>
      </c>
      <c r="C22" s="203" t="s">
        <v>45</v>
      </c>
      <c r="D22" s="203" t="s">
        <v>46</v>
      </c>
      <c r="E22" s="204" t="s">
        <v>47</v>
      </c>
    </row>
    <row r="23" spans="1:5" x14ac:dyDescent="0.25">
      <c r="A23" s="106" t="s">
        <v>63</v>
      </c>
      <c r="B23" s="107">
        <v>5</v>
      </c>
      <c r="C23" s="108">
        <v>12.426666666666668</v>
      </c>
      <c r="D23" s="107">
        <v>20</v>
      </c>
      <c r="E23" s="107">
        <v>10</v>
      </c>
    </row>
    <row r="24" spans="1:5" x14ac:dyDescent="0.25">
      <c r="A24" s="106" t="s">
        <v>64</v>
      </c>
      <c r="B24" s="107">
        <v>6</v>
      </c>
      <c r="C24" s="108">
        <v>32.731871091871085</v>
      </c>
      <c r="D24" s="107">
        <v>90</v>
      </c>
      <c r="E24" s="107">
        <v>30</v>
      </c>
    </row>
    <row r="25" spans="1:5" x14ac:dyDescent="0.25">
      <c r="A25" s="106" t="s">
        <v>65</v>
      </c>
      <c r="B25" s="107">
        <v>9</v>
      </c>
      <c r="C25" s="108">
        <v>29.050909090909094</v>
      </c>
      <c r="D25" s="107">
        <v>104.48</v>
      </c>
      <c r="E25" s="107">
        <v>30</v>
      </c>
    </row>
    <row r="26" spans="1:5" x14ac:dyDescent="0.25">
      <c r="A26" s="106" t="s">
        <v>66</v>
      </c>
      <c r="B26" s="107">
        <v>9.09</v>
      </c>
      <c r="C26" s="108">
        <v>20.736484848484846</v>
      </c>
      <c r="D26" s="107">
        <v>45</v>
      </c>
      <c r="E26" s="107">
        <v>30</v>
      </c>
    </row>
    <row r="27" spans="1:5" x14ac:dyDescent="0.25">
      <c r="A27" s="106" t="s">
        <v>67</v>
      </c>
      <c r="B27" s="107">
        <v>1</v>
      </c>
      <c r="C27" s="108">
        <v>26.186454878454875</v>
      </c>
      <c r="D27" s="107">
        <v>54.5</v>
      </c>
      <c r="E27" s="107">
        <v>40</v>
      </c>
    </row>
    <row r="28" spans="1:5" x14ac:dyDescent="0.25">
      <c r="A28" s="106" t="s">
        <v>68</v>
      </c>
      <c r="B28" s="107">
        <v>9</v>
      </c>
      <c r="C28" s="108">
        <v>20.888727272727277</v>
      </c>
      <c r="D28" s="107">
        <v>36.36</v>
      </c>
      <c r="E28" s="107">
        <v>30</v>
      </c>
    </row>
    <row r="29" spans="1:5" x14ac:dyDescent="0.25">
      <c r="A29" s="106" t="s">
        <v>69</v>
      </c>
      <c r="B29" s="107">
        <v>6</v>
      </c>
      <c r="C29" s="108">
        <v>22.092857142857145</v>
      </c>
      <c r="D29" s="107">
        <v>68</v>
      </c>
      <c r="E29" s="107">
        <v>20</v>
      </c>
    </row>
    <row r="30" spans="1:5" x14ac:dyDescent="0.25">
      <c r="A30" s="106" t="s">
        <v>70</v>
      </c>
      <c r="B30" s="107">
        <v>8</v>
      </c>
      <c r="C30" s="108">
        <v>22.149914529914533</v>
      </c>
      <c r="D30" s="107">
        <v>73</v>
      </c>
      <c r="E30" s="107">
        <v>40</v>
      </c>
    </row>
    <row r="31" spans="1:5" x14ac:dyDescent="0.25">
      <c r="A31" s="106" t="s">
        <v>71</v>
      </c>
      <c r="B31" s="107">
        <v>1</v>
      </c>
      <c r="C31" s="108">
        <v>45.292020624324742</v>
      </c>
      <c r="D31" s="107">
        <v>132</v>
      </c>
      <c r="E31" s="107">
        <v>50</v>
      </c>
    </row>
    <row r="32" spans="1:5" x14ac:dyDescent="0.25">
      <c r="A32" s="106" t="s">
        <v>72</v>
      </c>
      <c r="B32" s="107">
        <v>9</v>
      </c>
      <c r="C32" s="108">
        <v>25.294666666666668</v>
      </c>
      <c r="D32" s="107">
        <v>49.5</v>
      </c>
      <c r="E32" s="107">
        <v>30</v>
      </c>
    </row>
    <row r="33" spans="1:5" x14ac:dyDescent="0.25">
      <c r="A33" s="106" t="s">
        <v>73</v>
      </c>
      <c r="B33" s="107">
        <v>1</v>
      </c>
      <c r="C33" s="108">
        <v>51.97580841976815</v>
      </c>
      <c r="D33" s="107">
        <v>172</v>
      </c>
      <c r="E33" s="107">
        <v>50</v>
      </c>
    </row>
    <row r="34" spans="1:5" x14ac:dyDescent="0.25">
      <c r="A34" s="106" t="s">
        <v>74</v>
      </c>
      <c r="B34" s="107">
        <v>1</v>
      </c>
      <c r="C34" s="108">
        <v>58.45183908045977</v>
      </c>
      <c r="D34" s="107">
        <v>189</v>
      </c>
      <c r="E34" s="107">
        <v>60</v>
      </c>
    </row>
    <row r="35" spans="1:5" x14ac:dyDescent="0.25">
      <c r="A35" s="106" t="s">
        <v>75</v>
      </c>
      <c r="B35" s="107">
        <v>1</v>
      </c>
      <c r="C35" s="108">
        <v>43.545709665828241</v>
      </c>
      <c r="D35" s="107">
        <v>78</v>
      </c>
      <c r="E35" s="107">
        <v>50</v>
      </c>
    </row>
    <row r="36" spans="1:5" x14ac:dyDescent="0.25">
      <c r="A36" s="106" t="s">
        <v>76</v>
      </c>
      <c r="B36" s="107">
        <v>9</v>
      </c>
      <c r="C36" s="108">
        <v>34.990254973982246</v>
      </c>
      <c r="D36" s="107">
        <v>85</v>
      </c>
      <c r="E36" s="107">
        <v>30</v>
      </c>
    </row>
    <row r="37" spans="1:5" x14ac:dyDescent="0.25">
      <c r="A37" s="106" t="s">
        <v>77</v>
      </c>
      <c r="B37" s="107">
        <v>12</v>
      </c>
      <c r="C37" s="108">
        <v>35.236082251082244</v>
      </c>
      <c r="D37" s="107">
        <v>91.7</v>
      </c>
      <c r="E37" s="107">
        <v>40</v>
      </c>
    </row>
    <row r="40" spans="1:5" ht="47.25" x14ac:dyDescent="0.25">
      <c r="A40" s="105" t="s">
        <v>78</v>
      </c>
      <c r="B40" s="202" t="s">
        <v>44</v>
      </c>
      <c r="C40" s="203" t="s">
        <v>45</v>
      </c>
      <c r="D40" s="203" t="s">
        <v>46</v>
      </c>
      <c r="E40" s="204" t="s">
        <v>79</v>
      </c>
    </row>
    <row r="41" spans="1:5" x14ac:dyDescent="0.25">
      <c r="A41" s="106" t="s">
        <v>80</v>
      </c>
      <c r="B41" s="109">
        <v>1</v>
      </c>
      <c r="C41" s="108">
        <v>40.231913875598089</v>
      </c>
      <c r="D41" s="109">
        <v>89.1</v>
      </c>
      <c r="E41" s="109">
        <v>50</v>
      </c>
    </row>
    <row r="42" spans="1:5" x14ac:dyDescent="0.25">
      <c r="A42" s="106" t="s">
        <v>81</v>
      </c>
      <c r="B42" s="109">
        <v>7</v>
      </c>
      <c r="C42" s="108">
        <v>47.852472625413803</v>
      </c>
      <c r="D42" s="109">
        <v>86.4</v>
      </c>
      <c r="E42" s="109">
        <v>50</v>
      </c>
    </row>
    <row r="43" spans="1:5" x14ac:dyDescent="0.25">
      <c r="A43" s="106" t="s">
        <v>82</v>
      </c>
      <c r="B43" s="109">
        <v>87</v>
      </c>
      <c r="C43" s="108">
        <v>87</v>
      </c>
      <c r="D43" s="109">
        <v>87</v>
      </c>
      <c r="E43" s="109">
        <v>80</v>
      </c>
    </row>
    <row r="44" spans="1:5" x14ac:dyDescent="0.25">
      <c r="A44" s="106" t="s">
        <v>83</v>
      </c>
      <c r="B44" s="109">
        <v>1</v>
      </c>
      <c r="C44" s="108">
        <v>51.116666666666667</v>
      </c>
      <c r="D44" s="109">
        <v>100</v>
      </c>
      <c r="E44" s="109">
        <v>60</v>
      </c>
    </row>
    <row r="45" spans="1:5" x14ac:dyDescent="0.25">
      <c r="A45" s="106" t="s">
        <v>84</v>
      </c>
      <c r="B45" s="109">
        <v>6</v>
      </c>
      <c r="C45" s="108">
        <v>50.472447552447562</v>
      </c>
      <c r="D45" s="109">
        <v>89</v>
      </c>
      <c r="E45" s="109">
        <v>60</v>
      </c>
    </row>
    <row r="46" spans="1:5" x14ac:dyDescent="0.25">
      <c r="A46" s="106" t="s">
        <v>85</v>
      </c>
      <c r="B46" s="109">
        <v>8</v>
      </c>
      <c r="C46" s="108">
        <v>47.839151515151507</v>
      </c>
      <c r="D46" s="109">
        <v>75.8</v>
      </c>
      <c r="E46" s="109">
        <v>60</v>
      </c>
    </row>
    <row r="47" spans="1:5" x14ac:dyDescent="0.25">
      <c r="A47" s="106" t="s">
        <v>86</v>
      </c>
      <c r="B47" s="109">
        <v>1</v>
      </c>
      <c r="C47" s="108">
        <v>33.761983471074373</v>
      </c>
      <c r="D47" s="109">
        <v>88.6</v>
      </c>
      <c r="E47" s="109">
        <v>60</v>
      </c>
    </row>
    <row r="48" spans="1:5" x14ac:dyDescent="0.25">
      <c r="A48" s="106" t="s">
        <v>87</v>
      </c>
      <c r="B48" s="109">
        <v>9</v>
      </c>
      <c r="C48" s="108">
        <v>29.913977272727276</v>
      </c>
      <c r="D48" s="109">
        <v>65.900000000000006</v>
      </c>
      <c r="E48" s="109">
        <v>50</v>
      </c>
    </row>
    <row r="49" spans="1:5" x14ac:dyDescent="0.25">
      <c r="A49" s="106" t="s">
        <v>56</v>
      </c>
      <c r="B49" s="109">
        <v>36</v>
      </c>
      <c r="C49" s="108">
        <v>36</v>
      </c>
      <c r="D49" s="109">
        <v>36</v>
      </c>
      <c r="E49" s="109">
        <v>50</v>
      </c>
    </row>
    <row r="50" spans="1:5" x14ac:dyDescent="0.25">
      <c r="A50" s="106" t="s">
        <v>88</v>
      </c>
      <c r="B50" s="109">
        <v>1</v>
      </c>
      <c r="C50" s="108">
        <v>35.674689039151843</v>
      </c>
      <c r="D50" s="109">
        <v>80</v>
      </c>
      <c r="E50" s="109">
        <v>40</v>
      </c>
    </row>
    <row r="51" spans="1:5" x14ac:dyDescent="0.25">
      <c r="A51" s="106" t="s">
        <v>89</v>
      </c>
      <c r="B51" s="109">
        <v>7</v>
      </c>
      <c r="C51" s="108">
        <v>41.317159090909087</v>
      </c>
      <c r="D51" s="109">
        <v>94</v>
      </c>
      <c r="E51" s="109">
        <v>50</v>
      </c>
    </row>
    <row r="52" spans="1:5" x14ac:dyDescent="0.25">
      <c r="A52" s="106" t="s">
        <v>90</v>
      </c>
      <c r="B52" s="109">
        <v>10.5</v>
      </c>
      <c r="C52" s="108">
        <v>55.834311688311679</v>
      </c>
      <c r="D52" s="109">
        <v>90</v>
      </c>
      <c r="E52" s="109">
        <v>60</v>
      </c>
    </row>
    <row r="53" spans="1:5" x14ac:dyDescent="0.25">
      <c r="A53" s="106" t="s">
        <v>91</v>
      </c>
      <c r="B53" s="109">
        <v>18.181818181818201</v>
      </c>
      <c r="C53" s="108">
        <v>56.906181818181814</v>
      </c>
      <c r="D53" s="109">
        <v>90.9</v>
      </c>
      <c r="E53" s="109">
        <v>60</v>
      </c>
    </row>
    <row r="54" spans="1:5" x14ac:dyDescent="0.25">
      <c r="A54" s="106" t="s">
        <v>92</v>
      </c>
      <c r="B54" s="109">
        <v>10</v>
      </c>
      <c r="C54" s="108">
        <v>34.816999999999993</v>
      </c>
      <c r="D54" s="109">
        <v>80</v>
      </c>
      <c r="E54" s="109">
        <v>30</v>
      </c>
    </row>
    <row r="55" spans="1:5" x14ac:dyDescent="0.25">
      <c r="A55" s="106" t="s">
        <v>93</v>
      </c>
      <c r="B55" s="109">
        <v>12.4</v>
      </c>
      <c r="C55" s="108">
        <v>48.265007292173074</v>
      </c>
      <c r="D55" s="109">
        <v>87.603305785123993</v>
      </c>
      <c r="E55" s="109">
        <v>70</v>
      </c>
    </row>
    <row r="56" spans="1:5" x14ac:dyDescent="0.25">
      <c r="A56" s="106" t="s">
        <v>94</v>
      </c>
      <c r="B56" s="109">
        <v>50</v>
      </c>
      <c r="C56" s="108">
        <v>72.554000000000002</v>
      </c>
      <c r="D56" s="109">
        <v>90</v>
      </c>
      <c r="E56" s="109">
        <v>70</v>
      </c>
    </row>
    <row r="57" spans="1:5" x14ac:dyDescent="0.25">
      <c r="A57" s="106" t="s">
        <v>95</v>
      </c>
      <c r="B57" s="109">
        <v>45</v>
      </c>
      <c r="C57" s="108">
        <v>65.668333333333337</v>
      </c>
      <c r="D57" s="109">
        <v>88</v>
      </c>
      <c r="E57" s="109">
        <v>80</v>
      </c>
    </row>
    <row r="58" spans="1:5" x14ac:dyDescent="0.25">
      <c r="A58" s="106" t="s">
        <v>96</v>
      </c>
      <c r="B58" s="109">
        <v>18.18</v>
      </c>
      <c r="C58" s="108">
        <v>69.393333333333331</v>
      </c>
      <c r="D58" s="109">
        <v>100</v>
      </c>
      <c r="E58" s="109">
        <v>70</v>
      </c>
    </row>
    <row r="60" spans="1:5" ht="47.25" x14ac:dyDescent="0.25">
      <c r="A60" s="105" t="s">
        <v>97</v>
      </c>
      <c r="B60" s="202" t="s">
        <v>44</v>
      </c>
      <c r="C60" s="203" t="s">
        <v>45</v>
      </c>
      <c r="D60" s="203" t="s">
        <v>46</v>
      </c>
      <c r="E60" s="204" t="s">
        <v>79</v>
      </c>
    </row>
    <row r="61" spans="1:5" x14ac:dyDescent="0.25">
      <c r="A61" s="106" t="s">
        <v>98</v>
      </c>
      <c r="B61" s="109">
        <v>0</v>
      </c>
      <c r="C61" s="108">
        <v>0</v>
      </c>
      <c r="D61" s="109">
        <v>0</v>
      </c>
      <c r="E61" s="100">
        <v>10</v>
      </c>
    </row>
    <row r="62" spans="1:5" x14ac:dyDescent="0.25">
      <c r="A62" s="106" t="s">
        <v>99</v>
      </c>
      <c r="B62" s="109">
        <v>6.8</v>
      </c>
      <c r="C62" s="108">
        <v>30.057781818181816</v>
      </c>
      <c r="D62" s="109">
        <v>62.5</v>
      </c>
      <c r="E62" s="100">
        <v>40</v>
      </c>
    </row>
    <row r="63" spans="1:5" x14ac:dyDescent="0.25">
      <c r="A63" s="106" t="s">
        <v>100</v>
      </c>
      <c r="B63" s="109">
        <v>20.454545454545499</v>
      </c>
      <c r="C63" s="108">
        <v>26.390909090909098</v>
      </c>
      <c r="D63" s="109">
        <v>28.7</v>
      </c>
      <c r="E63" s="100">
        <v>40</v>
      </c>
    </row>
    <row r="64" spans="1:5" x14ac:dyDescent="0.25">
      <c r="A64" s="106" t="s">
        <v>101</v>
      </c>
      <c r="B64" s="109">
        <v>20</v>
      </c>
      <c r="C64" s="108">
        <v>23</v>
      </c>
      <c r="D64" s="109">
        <v>27</v>
      </c>
      <c r="E64" s="100">
        <v>30</v>
      </c>
    </row>
    <row r="65" spans="1:5" x14ac:dyDescent="0.25">
      <c r="A65" s="106" t="s">
        <v>102</v>
      </c>
      <c r="B65" s="109">
        <v>11</v>
      </c>
      <c r="C65" s="108">
        <v>37.586053719008262</v>
      </c>
      <c r="D65" s="109">
        <v>78.8</v>
      </c>
      <c r="E65" s="100">
        <v>40</v>
      </c>
    </row>
    <row r="66" spans="1:5" x14ac:dyDescent="0.25">
      <c r="A66" s="106" t="s">
        <v>103</v>
      </c>
      <c r="B66" s="109">
        <v>1</v>
      </c>
      <c r="C66" s="108">
        <v>25.006000000000004</v>
      </c>
      <c r="D66" s="109">
        <v>40</v>
      </c>
      <c r="E66" s="100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Programación Por Profesional</vt:lpstr>
      <vt:lpstr>Programacion Total Establecimie</vt:lpstr>
      <vt:lpstr>Rendimientos</vt:lpstr>
      <vt:lpstr>Hrs a ambulatorio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Inostroza</dc:creator>
  <cp:lastModifiedBy>mariamolina</cp:lastModifiedBy>
  <dcterms:created xsi:type="dcterms:W3CDTF">2015-06-23T15:25:45Z</dcterms:created>
  <dcterms:modified xsi:type="dcterms:W3CDTF">2017-09-08T20:20:40Z</dcterms:modified>
</cp:coreProperties>
</file>